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6FFFD2A-A0C2-4798-91D0-185B481880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<sst xmlns="http://schemas.openxmlformats.org/spreadsheetml/2006/main" count="1347" uniqueCount="434">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</sst>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0</v>
      </c>
      <c r="Y28" s="20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112</v>
      </c>
      <c r="Y30" s="200">
        <f>IFERROR(IF(X30="","",X30),"")</f>
        <v>112</v>
      </c>
      <c r="Z30" s="36">
        <f>IFERROR(IF(X30="","",X30*0.00936),"")</f>
        <v>1.0483199999999999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0.88888888888888884</v>
      </c>
      <c r="BP30" s="67">
        <f>IFERROR(Y30/J30,"0")</f>
        <v>0.88888888888888884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112</v>
      </c>
      <c r="Y32" s="201">
        <f>IFERROR(SUM(Y28:Y31),"0")</f>
        <v>112</v>
      </c>
      <c r="Z32" s="201">
        <f>IFERROR(IF(Z28="",0,Z28),"0")+IFERROR(IF(Z29="",0,Z29),"0")+IFERROR(IF(Z30="",0,Z30),"0")+IFERROR(IF(Z31="",0,Z31),"0")</f>
        <v>1.0483199999999999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168</v>
      </c>
      <c r="Y33" s="201">
        <f>IFERROR(SUMPRODUCT(Y28:Y31*H28:H31),"0")</f>
        <v>168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84</v>
      </c>
      <c r="Y38" s="200">
        <f>IFERROR(IF(X38="","",X38),"")</f>
        <v>84</v>
      </c>
      <c r="Z38" s="36">
        <f>IFERROR(IF(X38="","",X38*0.0155),"")</f>
        <v>1.302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526.67999999999995</v>
      </c>
      <c r="BN38" s="67">
        <f>IFERROR(Y38*I38,"0")</f>
        <v>526.67999999999995</v>
      </c>
      <c r="BO38" s="67">
        <f>IFERROR(X38/J38,"0")</f>
        <v>1</v>
      </c>
      <c r="BP38" s="67">
        <f>IFERROR(Y38/J38,"0")</f>
        <v>1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84</v>
      </c>
      <c r="Y39" s="201">
        <f>IFERROR(SUM(Y36:Y38),"0")</f>
        <v>84</v>
      </c>
      <c r="Z39" s="201">
        <f>IFERROR(IF(Z36="",0,Z36),"0")+IFERROR(IF(Z37="",0,Z37),"0")+IFERROR(IF(Z38="",0,Z38),"0")</f>
        <v>1.302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504</v>
      </c>
      <c r="Y40" s="201">
        <f>IFERROR(SUMPRODUCT(Y36:Y38*H36:H38),"0")</f>
        <v>504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40</v>
      </c>
      <c r="Y45" s="200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40</v>
      </c>
      <c r="Y46" s="200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80</v>
      </c>
      <c r="Y47" s="201">
        <f>IFERROR(SUM(Y43:Y46),"0")</f>
        <v>80</v>
      </c>
      <c r="Z47" s="201">
        <f>IFERROR(IF(Z43="",0,Z43),"0")+IFERROR(IF(Z44="",0,Z44),"0")+IFERROR(IF(Z45="",0,Z45),"0")+IFERROR(IF(Z46="",0,Z46),"0")</f>
        <v>0.76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96</v>
      </c>
      <c r="Y48" s="201">
        <f>IFERROR(SUMPRODUCT(Y43:Y46*H43:H46),"0")</f>
        <v>96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48</v>
      </c>
      <c r="Y61" s="200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48</v>
      </c>
      <c r="Y64" s="201">
        <f>IFERROR(SUM(Y51:Y63),"0")</f>
        <v>48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0.74399999999999999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345.6</v>
      </c>
      <c r="Y65" s="201">
        <f>IFERROR(SUMPRODUCT(Y51:Y63*H51:H63),"0")</f>
        <v>345.6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348</v>
      </c>
      <c r="Y69" s="200">
        <f>IFERROR(IF(X69="","",X69),"")</f>
        <v>348</v>
      </c>
      <c r="Z69" s="36">
        <f>IFERROR(IF(X69="","",X69*0.00866),"")</f>
        <v>3.0136799999999999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1814.1935999999998</v>
      </c>
      <c r="BN69" s="67">
        <f>IFERROR(Y69*I69,"0")</f>
        <v>1814.1935999999998</v>
      </c>
      <c r="BO69" s="67">
        <f>IFERROR(X69/J69,"0")</f>
        <v>2.4166666666666665</v>
      </c>
      <c r="BP69" s="67">
        <f>IFERROR(Y69/J69,"0")</f>
        <v>2.4166666666666665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348</v>
      </c>
      <c r="Y70" s="201">
        <f>IFERROR(SUM(Y68:Y69),"0")</f>
        <v>348</v>
      </c>
      <c r="Z70" s="201">
        <f>IFERROR(IF(Z68="",0,Z68),"0")+IFERROR(IF(Z69="",0,Z69),"0")</f>
        <v>3.0136799999999999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1740</v>
      </c>
      <c r="Y71" s="201">
        <f>IFERROR(SUMPRODUCT(Y68:Y69*H68:H69),"0")</f>
        <v>1740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84</v>
      </c>
      <c r="Y79" s="200">
        <f>IFERROR(IF(X79="","",X79),"")</f>
        <v>84</v>
      </c>
      <c r="Z79" s="36">
        <f>IFERROR(IF(X79="","",X79*0.01788),"")</f>
        <v>1.5019199999999999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42</v>
      </c>
      <c r="Y80" s="200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126</v>
      </c>
      <c r="Y81" s="201">
        <f>IFERROR(SUM(Y79:Y80),"0")</f>
        <v>126</v>
      </c>
      <c r="Z81" s="201">
        <f>IFERROR(IF(Z79="",0,Z79),"0")+IFERROR(IF(Z80="",0,Z80),"0")</f>
        <v>2.2528799999999998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453.6</v>
      </c>
      <c r="Y82" s="201">
        <f>IFERROR(SUMPRODUCT(Y79:Y80*H79:H80),"0")</f>
        <v>453.6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98</v>
      </c>
      <c r="Y87" s="200">
        <f t="shared" si="6"/>
        <v>98</v>
      </c>
      <c r="Z87" s="36">
        <f t="shared" si="7"/>
        <v>1.75224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421.75280000000004</v>
      </c>
      <c r="BN87" s="67">
        <f t="shared" si="9"/>
        <v>421.75280000000004</v>
      </c>
      <c r="BO87" s="67">
        <f t="shared" si="10"/>
        <v>1.4</v>
      </c>
      <c r="BP87" s="67">
        <f t="shared" si="11"/>
        <v>1.4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112</v>
      </c>
      <c r="Y89" s="200">
        <f t="shared" si="6"/>
        <v>112</v>
      </c>
      <c r="Z89" s="36">
        <f t="shared" si="7"/>
        <v>2.0025599999999999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482.00320000000005</v>
      </c>
      <c r="BN89" s="67">
        <f t="shared" si="9"/>
        <v>482.00320000000005</v>
      </c>
      <c r="BO89" s="67">
        <f t="shared" si="10"/>
        <v>1.6</v>
      </c>
      <c r="BP89" s="67">
        <f t="shared" si="11"/>
        <v>1.6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210</v>
      </c>
      <c r="Y91" s="201">
        <f>IFERROR(SUM(Y85:Y90),"0")</f>
        <v>210</v>
      </c>
      <c r="Z91" s="201">
        <f>IFERROR(IF(Z85="",0,Z85),"0")+IFERROR(IF(Z86="",0,Z86),"0")+IFERROR(IF(Z87="",0,Z87),"0")+IFERROR(IF(Z88="",0,Z88),"0")+IFERROR(IF(Z89="",0,Z89),"0")+IFERROR(IF(Z90="",0,Z90),"0")</f>
        <v>3.7547999999999999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756</v>
      </c>
      <c r="Y92" s="201">
        <f>IFERROR(SUMPRODUCT(Y85:Y90*H85:H90),"0")</f>
        <v>756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36</v>
      </c>
      <c r="Y104" s="200">
        <f t="shared" si="12"/>
        <v>36</v>
      </c>
      <c r="Z104" s="36">
        <f t="shared" si="13"/>
        <v>0.55800000000000005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12</v>
      </c>
      <c r="Y106" s="200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156</v>
      </c>
      <c r="Y108" s="200">
        <f t="shared" si="12"/>
        <v>156</v>
      </c>
      <c r="Z108" s="36">
        <f t="shared" si="13"/>
        <v>2.4180000000000001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1167.816</v>
      </c>
      <c r="BN108" s="67">
        <f t="shared" si="15"/>
        <v>1167.816</v>
      </c>
      <c r="BO108" s="67">
        <f t="shared" si="16"/>
        <v>1.8571428571428572</v>
      </c>
      <c r="BP108" s="67">
        <f t="shared" si="17"/>
        <v>1.8571428571428572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204</v>
      </c>
      <c r="Y111" s="201">
        <f>IFERROR(SUM(Y102:Y110),"0")</f>
        <v>204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3.1619999999999999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1464.96</v>
      </c>
      <c r="Y112" s="201">
        <f>IFERROR(SUMPRODUCT(Y102:Y110*H102:H110),"0")</f>
        <v>1464.96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126</v>
      </c>
      <c r="Y115" s="200">
        <f>IFERROR(IF(X115="","",X115),"")</f>
        <v>126</v>
      </c>
      <c r="Z115" s="36">
        <f>IFERROR(IF(X115="","",X115*0.01788),"")</f>
        <v>2.2528800000000002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466.65359999999998</v>
      </c>
      <c r="BN115" s="67">
        <f>IFERROR(Y115*I115,"0")</f>
        <v>466.65359999999998</v>
      </c>
      <c r="BO115" s="67">
        <f>IFERROR(X115/J115,"0")</f>
        <v>1.8</v>
      </c>
      <c r="BP115" s="67">
        <f>IFERROR(Y115/J115,"0")</f>
        <v>1.8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112</v>
      </c>
      <c r="Y116" s="200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238</v>
      </c>
      <c r="Y117" s="201">
        <f>IFERROR(SUM(Y115:Y116),"0")</f>
        <v>238</v>
      </c>
      <c r="Z117" s="201">
        <f>IFERROR(IF(Z115="",0,Z115),"0")+IFERROR(IF(Z116="",0,Z116),"0")</f>
        <v>4.2554400000000001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714</v>
      </c>
      <c r="Y118" s="201">
        <f>IFERROR(SUMPRODUCT(Y115:Y116*H115:H116),"0")</f>
        <v>714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168</v>
      </c>
      <c r="Y122" s="200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168</v>
      </c>
      <c r="Y123" s="201">
        <f>IFERROR(SUM(Y121:Y122),"0")</f>
        <v>168</v>
      </c>
      <c r="Z123" s="201">
        <f>IFERROR(IF(Z121="",0,Z121),"0")+IFERROR(IF(Z122="",0,Z122),"0")</f>
        <v>3.0038399999999998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504</v>
      </c>
      <c r="Y124" s="201">
        <f>IFERROR(SUMPRODUCT(Y121:Y122*H121:H122),"0")</f>
        <v>504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396</v>
      </c>
      <c r="Y159" s="200">
        <f>IFERROR(IF(X159="","",X159),"")</f>
        <v>396</v>
      </c>
      <c r="Z159" s="36">
        <f>IFERROR(IF(X159="","",X159*0.00866),"")</f>
        <v>3.4293599999999995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2085.3359999999998</v>
      </c>
      <c r="BN159" s="67">
        <f>IFERROR(Y159*I159,"0")</f>
        <v>2085.3359999999998</v>
      </c>
      <c r="BO159" s="67">
        <f>IFERROR(X159/J159,"0")</f>
        <v>2.75</v>
      </c>
      <c r="BP159" s="67">
        <f>IFERROR(Y159/J159,"0")</f>
        <v>2.75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396</v>
      </c>
      <c r="Y161" s="201">
        <f>IFERROR(SUM(Y157:Y160),"0")</f>
        <v>396</v>
      </c>
      <c r="Z161" s="201">
        <f>IFERROR(IF(Z157="",0,Z157),"0")+IFERROR(IF(Z158="",0,Z158),"0")+IFERROR(IF(Z159="",0,Z159),"0")+IFERROR(IF(Z160="",0,Z160),"0")</f>
        <v>3.4293599999999995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1980</v>
      </c>
      <c r="Y162" s="201">
        <f>IFERROR(SUMPRODUCT(Y157:Y160*H157:H160),"0")</f>
        <v>1980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28</v>
      </c>
      <c r="Y171" s="200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0</v>
      </c>
      <c r="Y173" s="200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28</v>
      </c>
      <c r="Y174" s="201">
        <f>IFERROR(SUM(Y171:Y173),"0")</f>
        <v>28</v>
      </c>
      <c r="Z174" s="201">
        <f>IFERROR(IF(Z171="",0,Z171),"0")+IFERROR(IF(Z172="",0,Z172),"0")+IFERROR(IF(Z173="",0,Z173),"0")</f>
        <v>0.50063999999999997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84</v>
      </c>
      <c r="Y175" s="201">
        <f>IFERROR(SUMPRODUCT(Y171:Y173*H171:H173),"0")</f>
        <v>84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0</v>
      </c>
      <c r="Y183" s="200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0</v>
      </c>
      <c r="Y186" s="201">
        <f>IFERROR(SUM(Y183:Y185),"0")</f>
        <v>0</v>
      </c>
      <c r="Z186" s="201">
        <f>IFERROR(IF(Z183="",0,Z183),"0")+IFERROR(IF(Z184="",0,Z184),"0")+IFERROR(IF(Z185="",0,Z185),"0")</f>
        <v>0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0</v>
      </c>
      <c r="Y187" s="201">
        <f>IFERROR(SUMPRODUCT(Y183:Y185*H183:H185),"0")</f>
        <v>0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12</v>
      </c>
      <c r="Y191" s="200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12</v>
      </c>
      <c r="Y193" s="200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36</v>
      </c>
      <c r="Y196" s="201">
        <f>IFERROR(SUM(Y190:Y195),"0")</f>
        <v>36</v>
      </c>
      <c r="Z196" s="201">
        <f>IFERROR(IF(Z190="",0,Z190),"0")+IFERROR(IF(Z191="",0,Z191),"0")+IFERROR(IF(Z192="",0,Z192),"0")+IFERROR(IF(Z193="",0,Z193),"0")+IFERROR(IF(Z194="",0,Z194),"0")+IFERROR(IF(Z195="",0,Z195),"0")</f>
        <v>0.55800000000000005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201.59999999999997</v>
      </c>
      <c r="Y197" s="201">
        <f>IFERROR(SUMPRODUCT(Y190:Y195*H190:H195),"0")</f>
        <v>201.59999999999997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12</v>
      </c>
      <c r="Y201" s="200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252</v>
      </c>
      <c r="Y221" s="200">
        <f>IFERROR(IF(X221="","",X221),"")</f>
        <v>252</v>
      </c>
      <c r="Z221" s="36">
        <f>IFERROR(IF(X221="","",X221*0.0155),"")</f>
        <v>3.9060000000000001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1326.0239999999999</v>
      </c>
      <c r="BN221" s="67">
        <f>IFERROR(Y221*I221,"0")</f>
        <v>1326.0239999999999</v>
      </c>
      <c r="BO221" s="67">
        <f>IFERROR(X221/J221,"0")</f>
        <v>3</v>
      </c>
      <c r="BP221" s="67">
        <f>IFERROR(Y221/J221,"0")</f>
        <v>3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252</v>
      </c>
      <c r="Y223" s="201">
        <f>IFERROR(SUM(Y221:Y222),"0")</f>
        <v>252</v>
      </c>
      <c r="Z223" s="201">
        <f>IFERROR(IF(Z221="",0,Z221),"0")+IFERROR(IF(Z222="",0,Z222),"0")</f>
        <v>3.9060000000000001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1260</v>
      </c>
      <c r="Y224" s="201">
        <f>IFERROR(SUMPRODUCT(Y221:Y222*H221:H222),"0")</f>
        <v>1260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305.99999999999989</v>
      </c>
      <c r="Y240" s="200">
        <f>IFERROR(IF(X240="","",X240),"")</f>
        <v>305.99999999999989</v>
      </c>
      <c r="Z240" s="36">
        <f>IFERROR(IF(X240="","",X240*0.00502),"")</f>
        <v>1.5361199999999995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585.98999999999978</v>
      </c>
      <c r="BN240" s="67">
        <f>IFERROR(Y240*I240,"0")</f>
        <v>585.98999999999978</v>
      </c>
      <c r="BO240" s="67">
        <f>IFERROR(X240/J240,"0")</f>
        <v>1.3076923076923073</v>
      </c>
      <c r="BP240" s="67">
        <f>IFERROR(Y240/J240,"0")</f>
        <v>1.3076923076923073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305.99999999999989</v>
      </c>
      <c r="Y241" s="201">
        <f>IFERROR(SUM(Y240:Y240),"0")</f>
        <v>305.99999999999989</v>
      </c>
      <c r="Z241" s="201">
        <f>IFERROR(IF(Z240="",0,Z240),"0")</f>
        <v>1.5361199999999995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550.79999999999984</v>
      </c>
      <c r="Y242" s="201">
        <f>IFERROR(SUMPRODUCT(Y240:Y240*H240:H240),"0")</f>
        <v>550.79999999999984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108</v>
      </c>
      <c r="Y244" s="200">
        <f>IFERROR(IF(X244="","",X244),"")</f>
        <v>108</v>
      </c>
      <c r="Z244" s="36">
        <f>IFERROR(IF(X244="","",X244*0.0155),"")</f>
        <v>1.6739999999999999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676.07999999999993</v>
      </c>
      <c r="BN244" s="67">
        <f>IFERROR(Y244*I244,"0")</f>
        <v>676.07999999999993</v>
      </c>
      <c r="BO244" s="67">
        <f>IFERROR(X244/J244,"0")</f>
        <v>1.2857142857142858</v>
      </c>
      <c r="BP244" s="67">
        <f>IFERROR(Y244/J244,"0")</f>
        <v>1.2857142857142858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108</v>
      </c>
      <c r="Y246" s="201">
        <f>IFERROR(SUM(Y244:Y245),"0")</f>
        <v>108</v>
      </c>
      <c r="Z246" s="201">
        <f>IFERROR(IF(Z244="",0,Z244),"0")+IFERROR(IF(Z245="",0,Z245),"0")</f>
        <v>1.6739999999999999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648</v>
      </c>
      <c r="Y247" s="201">
        <f>IFERROR(SUMPRODUCT(Y244:Y245*H244:H245),"0")</f>
        <v>648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264</v>
      </c>
      <c r="Y250" s="200">
        <f>IFERROR(IF(X250="","",X250),"")</f>
        <v>264</v>
      </c>
      <c r="Z250" s="36">
        <f>IFERROR(IF(X250="","",X250*0.0155),"")</f>
        <v>4.0919999999999996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1382.0400000000002</v>
      </c>
      <c r="BN250" s="67">
        <f>IFERROR(Y250*I250,"0")</f>
        <v>1382.0400000000002</v>
      </c>
      <c r="BO250" s="67">
        <f>IFERROR(X250/J250,"0")</f>
        <v>3.1428571428571428</v>
      </c>
      <c r="BP250" s="67">
        <f>IFERROR(Y250/J250,"0")</f>
        <v>3.1428571428571428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264</v>
      </c>
      <c r="Y252" s="201">
        <f>IFERROR(SUM(Y249:Y251),"0")</f>
        <v>264</v>
      </c>
      <c r="Z252" s="201">
        <f>IFERROR(IF(Z249="",0,Z249),"0")+IFERROR(IF(Z250="",0,Z250),"0")+IFERROR(IF(Z251="",0,Z251),"0")</f>
        <v>4.0919999999999996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1320</v>
      </c>
      <c r="Y253" s="201">
        <f>IFERROR(SUMPRODUCT(Y249:Y251*H249:H251),"0")</f>
        <v>1320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140</v>
      </c>
      <c r="Y257" s="200">
        <f t="shared" si="24"/>
        <v>140</v>
      </c>
      <c r="Z257" s="36">
        <f>IFERROR(IF(X257="","",X257*0.00936),"")</f>
        <v>1.3104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544.88</v>
      </c>
      <c r="BN257" s="67">
        <f t="shared" si="26"/>
        <v>544.88</v>
      </c>
      <c r="BO257" s="67">
        <f t="shared" si="27"/>
        <v>1.1111111111111112</v>
      </c>
      <c r="BP257" s="67">
        <f t="shared" si="28"/>
        <v>1.1111111111111112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42</v>
      </c>
      <c r="Y261" s="200">
        <f t="shared" si="24"/>
        <v>42</v>
      </c>
      <c r="Z261" s="36">
        <f t="shared" si="29"/>
        <v>0.39312000000000002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134.06400000000002</v>
      </c>
      <c r="BN261" s="67">
        <f t="shared" si="26"/>
        <v>134.06400000000002</v>
      </c>
      <c r="BO261" s="67">
        <f t="shared" si="27"/>
        <v>0.33333333333333331</v>
      </c>
      <c r="BP261" s="67">
        <f t="shared" si="28"/>
        <v>0.33333333333333331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182</v>
      </c>
      <c r="Y276" s="201">
        <f>IFERROR(SUM(Y255:Y275),"0")</f>
        <v>182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1.7035200000000001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644</v>
      </c>
      <c r="Y277" s="201">
        <f>IFERROR(SUMPRODUCT(Y255:Y275*H255:H275),"0")</f>
        <v>644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13571.36</v>
      </c>
      <c r="Y278" s="201">
        <f>IFERROR(Y24+Y33+Y40+Y48+Y65+Y71+Y76+Y82+Y92+Y99+Y112+Y118+Y124+Y131+Y136+Y142+Y147+Y154+Y162+Y167+Y175+Y179+Y187+Y197+Y205+Y211+Y217+Y224+Y230+Y238+Y242+Y247+Y253+Y277,"0")</f>
        <v>13571.36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14706.173999999997</v>
      </c>
      <c r="Y279" s="201">
        <f>IFERROR(SUM(BN22:BN275),"0")</f>
        <v>14706.173999999997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33</v>
      </c>
      <c r="Y280" s="38">
        <f>ROUNDUP(SUM(BP22:BP275),0)</f>
        <v>33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15531.173999999997</v>
      </c>
      <c r="Y281" s="201">
        <f>GrossWeightTotalR+PalletQtyTotalR*25</f>
        <v>15531.173999999997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3216</v>
      </c>
      <c r="Y282" s="201">
        <f>IFERROR(Y23+Y32+Y39+Y47+Y64+Y70+Y75+Y81+Y91+Y98+Y111+Y117+Y123+Y130+Y135+Y141+Y146+Y153+Y161+Y166+Y174+Y178+Y186+Y196+Y204+Y210+Y216+Y223+Y229+Y237+Y241+Y246+Y252+Y276,"0")</f>
        <v>3216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41.132919999999991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168</v>
      </c>
      <c r="D288" s="46">
        <f>IFERROR(X36*H36,"0")+IFERROR(X37*H37,"0")+IFERROR(X38*H38,"0")</f>
        <v>504</v>
      </c>
      <c r="E288" s="46">
        <f>IFERROR(X43*H43,"0")+IFERROR(X44*H44,"0")+IFERROR(X45*H45,"0")+IFERROR(X46*H46,"0")</f>
        <v>96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345.6</v>
      </c>
      <c r="G288" s="46">
        <f>IFERROR(X68*H68,"0")+IFERROR(X69*H69,"0")</f>
        <v>1740</v>
      </c>
      <c r="H288" s="46">
        <f>IFERROR(X74*H74,"0")</f>
        <v>50.4</v>
      </c>
      <c r="I288" s="46">
        <f>IFERROR(X79*H79,"0")+IFERROR(X80*H80,"0")</f>
        <v>453.6</v>
      </c>
      <c r="J288" s="46">
        <f>IFERROR(X85*H85,"0")+IFERROR(X86*H86,"0")+IFERROR(X87*H87,"0")+IFERROR(X88*H88,"0")+IFERROR(X89*H89,"0")+IFERROR(X90*H90,"0")</f>
        <v>756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1464.96</v>
      </c>
      <c r="M288" s="46">
        <f>IFERROR(X115*H115,"0")+IFERROR(X116*H116,"0")</f>
        <v>714</v>
      </c>
      <c r="N288" s="197"/>
      <c r="O288" s="46">
        <f>IFERROR(X121*H121,"0")+IFERROR(X122*H122,"0")</f>
        <v>504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1980</v>
      </c>
      <c r="V288" s="46">
        <f>IFERROR(X171*H171,"0")+IFERROR(X172*H172,"0")+IFERROR(X173*H173,"0")+IFERROR(X177*H177,"0")</f>
        <v>84</v>
      </c>
      <c r="W288" s="46">
        <f>IFERROR(X183*H183,"0")+IFERROR(X184*H184,"0")+IFERROR(X185*H185,"0")</f>
        <v>0</v>
      </c>
      <c r="X288" s="46">
        <f>IFERROR(X190*H190,"0")+IFERROR(X191*H191,"0")+IFERROR(X192*H192,"0")+IFERROR(X193*H193,"0")+IFERROR(X194*H194,"0")+IFERROR(X195*H195,"0")</f>
        <v>201.59999999999997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1260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3162.7999999999997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7582.5599999999986</v>
      </c>
      <c r="B291" s="60">
        <f>SUMPRODUCT(--(BB:BB="ПГП"),--(W:W="кор"),H:H,Y:Y)+SUMPRODUCT(--(BB:BB="ПГП"),--(W:W="кг"),Y:Y)</f>
        <v>5988.7999999999993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