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9,24 ПОКОМ КИ филиалы\"/>
    </mc:Choice>
  </mc:AlternateContent>
  <xr:revisionPtr revIDLastSave="0" documentId="13_ncr:1_{A42252A4-DCBB-4A9D-97E6-C9EBAB85E3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5" i="1" l="1"/>
  <c r="Q41" i="1"/>
  <c r="Q43" i="1"/>
  <c r="Q52" i="1"/>
  <c r="Q7" i="1"/>
  <c r="Q8" i="1"/>
  <c r="Q6" i="1"/>
  <c r="Q19" i="1"/>
  <c r="Q18" i="1"/>
  <c r="Q89" i="1"/>
  <c r="Q91" i="1"/>
  <c r="Q92" i="1"/>
  <c r="Q63" i="1"/>
  <c r="Q53" i="1"/>
  <c r="F64" i="1" l="1"/>
  <c r="E64" i="1"/>
  <c r="F33" i="1"/>
  <c r="E33" i="1"/>
  <c r="F92" i="1" l="1"/>
  <c r="E92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T20" i="1" s="1"/>
  <c r="P21" i="1"/>
  <c r="P22" i="1"/>
  <c r="P23" i="1"/>
  <c r="T23" i="1" s="1"/>
  <c r="P24" i="1"/>
  <c r="P25" i="1"/>
  <c r="P26" i="1"/>
  <c r="P27" i="1"/>
  <c r="P28" i="1"/>
  <c r="T28" i="1" s="1"/>
  <c r="P29" i="1"/>
  <c r="P30" i="1"/>
  <c r="P31" i="1"/>
  <c r="T31" i="1" s="1"/>
  <c r="P32" i="1"/>
  <c r="T32" i="1" s="1"/>
  <c r="P33" i="1"/>
  <c r="T33" i="1" s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T55" i="1" s="1"/>
  <c r="P56" i="1"/>
  <c r="P57" i="1"/>
  <c r="P58" i="1"/>
  <c r="P59" i="1"/>
  <c r="P60" i="1"/>
  <c r="P61" i="1"/>
  <c r="T61" i="1" s="1"/>
  <c r="P62" i="1"/>
  <c r="P63" i="1"/>
  <c r="P64" i="1"/>
  <c r="P65" i="1"/>
  <c r="P66" i="1"/>
  <c r="P67" i="1"/>
  <c r="T67" i="1" s="1"/>
  <c r="P68" i="1"/>
  <c r="P69" i="1"/>
  <c r="P70" i="1"/>
  <c r="T70" i="1" s="1"/>
  <c r="P71" i="1"/>
  <c r="P72" i="1"/>
  <c r="T72" i="1" s="1"/>
  <c r="P73" i="1"/>
  <c r="T73" i="1" s="1"/>
  <c r="P74" i="1"/>
  <c r="T74" i="1" s="1"/>
  <c r="P75" i="1"/>
  <c r="P76" i="1"/>
  <c r="T76" i="1" s="1"/>
  <c r="P77" i="1"/>
  <c r="P78" i="1"/>
  <c r="T78" i="1" s="1"/>
  <c r="P79" i="1"/>
  <c r="T79" i="1" s="1"/>
  <c r="P80" i="1"/>
  <c r="T80" i="1" s="1"/>
  <c r="P81" i="1"/>
  <c r="P82" i="1"/>
  <c r="P83" i="1"/>
  <c r="P84" i="1"/>
  <c r="P85" i="1"/>
  <c r="P86" i="1"/>
  <c r="T86" i="1" s="1"/>
  <c r="P87" i="1"/>
  <c r="P88" i="1"/>
  <c r="P89" i="1"/>
  <c r="P90" i="1"/>
  <c r="T90" i="1" s="1"/>
  <c r="P91" i="1"/>
  <c r="P92" i="1"/>
  <c r="P93" i="1"/>
  <c r="P94" i="1"/>
  <c r="P95" i="1"/>
  <c r="P96" i="1"/>
  <c r="U96" i="1" s="1"/>
  <c r="P97" i="1"/>
  <c r="P98" i="1"/>
  <c r="Q98" i="1" s="1"/>
  <c r="P99" i="1"/>
  <c r="P100" i="1"/>
  <c r="U100" i="1" s="1"/>
  <c r="P101" i="1"/>
  <c r="U101" i="1" s="1"/>
  <c r="P6" i="1"/>
  <c r="AC20" i="1"/>
  <c r="AC23" i="1"/>
  <c r="AC28" i="1"/>
  <c r="AC31" i="1"/>
  <c r="AC32" i="1"/>
  <c r="AC33" i="1"/>
  <c r="AC55" i="1"/>
  <c r="AC61" i="1"/>
  <c r="AC67" i="1"/>
  <c r="AC70" i="1"/>
  <c r="AC72" i="1"/>
  <c r="AC73" i="1"/>
  <c r="AC74" i="1"/>
  <c r="AC76" i="1"/>
  <c r="AC78" i="1"/>
  <c r="AC79" i="1"/>
  <c r="AC80" i="1"/>
  <c r="AC86" i="1"/>
  <c r="AC90" i="1"/>
  <c r="AC96" i="1"/>
  <c r="AC100" i="1"/>
  <c r="AC101" i="1"/>
  <c r="AC92" i="1" l="1"/>
  <c r="AC6" i="1"/>
  <c r="U98" i="1"/>
  <c r="AC98" i="1"/>
  <c r="U94" i="1"/>
  <c r="Q94" i="1"/>
  <c r="AC94" i="1" s="1"/>
  <c r="AC88" i="1"/>
  <c r="AC84" i="1"/>
  <c r="AC82" i="1"/>
  <c r="Q68" i="1"/>
  <c r="AC68" i="1" s="1"/>
  <c r="AC66" i="1"/>
  <c r="AC64" i="1"/>
  <c r="Q62" i="1"/>
  <c r="AC62" i="1" s="1"/>
  <c r="Q60" i="1"/>
  <c r="AC60" i="1" s="1"/>
  <c r="AC58" i="1"/>
  <c r="AC56" i="1"/>
  <c r="Q54" i="1"/>
  <c r="AC54" i="1" s="1"/>
  <c r="AC52" i="1"/>
  <c r="Q50" i="1"/>
  <c r="AC50" i="1" s="1"/>
  <c r="AC48" i="1"/>
  <c r="Q46" i="1"/>
  <c r="AC46" i="1" s="1"/>
  <c r="AC44" i="1"/>
  <c r="AC42" i="1"/>
  <c r="AC40" i="1"/>
  <c r="Q38" i="1"/>
  <c r="AC38" i="1" s="1"/>
  <c r="AC36" i="1"/>
  <c r="Q34" i="1"/>
  <c r="AC34" i="1" s="1"/>
  <c r="Q30" i="1"/>
  <c r="AC30" i="1" s="1"/>
  <c r="Q26" i="1"/>
  <c r="AC26" i="1" s="1"/>
  <c r="Q24" i="1"/>
  <c r="AC24" i="1" s="1"/>
  <c r="Q22" i="1"/>
  <c r="AC22" i="1" s="1"/>
  <c r="AC18" i="1"/>
  <c r="Q16" i="1"/>
  <c r="AC16" i="1" s="1"/>
  <c r="AC14" i="1"/>
  <c r="AC12" i="1"/>
  <c r="Q10" i="1"/>
  <c r="AC10" i="1" s="1"/>
  <c r="AC8" i="1"/>
  <c r="U99" i="1"/>
  <c r="Q99" i="1"/>
  <c r="AC99" i="1" s="1"/>
  <c r="U97" i="1"/>
  <c r="AC97" i="1"/>
  <c r="U95" i="1"/>
  <c r="AC95" i="1"/>
  <c r="U93" i="1"/>
  <c r="Q93" i="1"/>
  <c r="AC93" i="1" s="1"/>
  <c r="AC91" i="1"/>
  <c r="AC89" i="1"/>
  <c r="Q87" i="1"/>
  <c r="AC87" i="1" s="1"/>
  <c r="AC85" i="1"/>
  <c r="AC83" i="1"/>
  <c r="AC81" i="1"/>
  <c r="AC77" i="1"/>
  <c r="AC75" i="1"/>
  <c r="AC71" i="1"/>
  <c r="Q69" i="1"/>
  <c r="AC69" i="1" s="1"/>
  <c r="AC65" i="1"/>
  <c r="AC63" i="1"/>
  <c r="AC59" i="1"/>
  <c r="AC57" i="1"/>
  <c r="AC53" i="1"/>
  <c r="Q51" i="1"/>
  <c r="AC51" i="1" s="1"/>
  <c r="Q49" i="1"/>
  <c r="AC49" i="1" s="1"/>
  <c r="Q47" i="1"/>
  <c r="AC47" i="1" s="1"/>
  <c r="Q45" i="1"/>
  <c r="AC45" i="1" s="1"/>
  <c r="AC43" i="1"/>
  <c r="AC41" i="1"/>
  <c r="Q39" i="1"/>
  <c r="AC39" i="1" s="1"/>
  <c r="Q37" i="1"/>
  <c r="AC37" i="1" s="1"/>
  <c r="Q35" i="1"/>
  <c r="AC35" i="1" s="1"/>
  <c r="Q29" i="1"/>
  <c r="AC29" i="1" s="1"/>
  <c r="AC27" i="1"/>
  <c r="Q25" i="1"/>
  <c r="AC25" i="1" s="1"/>
  <c r="AC21" i="1"/>
  <c r="AC19" i="1"/>
  <c r="Q17" i="1"/>
  <c r="AC17" i="1" s="1"/>
  <c r="Q15" i="1"/>
  <c r="AC15" i="1" s="1"/>
  <c r="AC13" i="1"/>
  <c r="Q11" i="1"/>
  <c r="AC11" i="1" s="1"/>
  <c r="AC9" i="1"/>
  <c r="AC7" i="1"/>
  <c r="U92" i="1"/>
  <c r="U6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T100" i="1"/>
  <c r="T96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101" i="1"/>
  <c r="T97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Q5" i="1" l="1"/>
  <c r="T93" i="1"/>
  <c r="T92" i="1"/>
  <c r="AC5" i="1"/>
  <c r="T94" i="1"/>
  <c r="T95" i="1"/>
  <c r="T99" i="1"/>
  <c r="T98" i="1"/>
  <c r="T7" i="1"/>
  <c r="T9" i="1"/>
  <c r="T11" i="1"/>
  <c r="T13" i="1"/>
  <c r="T15" i="1"/>
  <c r="T17" i="1"/>
  <c r="T19" i="1"/>
  <c r="T21" i="1"/>
  <c r="T25" i="1"/>
  <c r="T27" i="1"/>
  <c r="T29" i="1"/>
  <c r="T35" i="1"/>
  <c r="T37" i="1"/>
  <c r="T39" i="1"/>
  <c r="T41" i="1"/>
  <c r="T43" i="1"/>
  <c r="T45" i="1"/>
  <c r="T47" i="1"/>
  <c r="T49" i="1"/>
  <c r="T51" i="1"/>
  <c r="T53" i="1"/>
  <c r="T57" i="1"/>
  <c r="T59" i="1"/>
  <c r="T63" i="1"/>
  <c r="T65" i="1"/>
  <c r="T69" i="1"/>
  <c r="T71" i="1"/>
  <c r="T75" i="1"/>
  <c r="T77" i="1"/>
  <c r="T81" i="1"/>
  <c r="T83" i="1"/>
  <c r="T85" i="1"/>
  <c r="T87" i="1"/>
  <c r="T89" i="1"/>
  <c r="T91" i="1"/>
  <c r="T8" i="1"/>
  <c r="T10" i="1"/>
  <c r="T12" i="1"/>
  <c r="T14" i="1"/>
  <c r="T16" i="1"/>
  <c r="T18" i="1"/>
  <c r="T22" i="1"/>
  <c r="T24" i="1"/>
  <c r="T26" i="1"/>
  <c r="T30" i="1"/>
  <c r="T34" i="1"/>
  <c r="T36" i="1"/>
  <c r="T38" i="1"/>
  <c r="T40" i="1"/>
  <c r="T42" i="1"/>
  <c r="T44" i="1"/>
  <c r="T46" i="1"/>
  <c r="T48" i="1"/>
  <c r="T50" i="1"/>
  <c r="T52" i="1"/>
  <c r="T54" i="1"/>
  <c r="T56" i="1"/>
  <c r="T58" i="1"/>
  <c r="T60" i="1"/>
  <c r="T62" i="1"/>
  <c r="T64" i="1"/>
  <c r="T66" i="1"/>
  <c r="T68" i="1"/>
  <c r="T82" i="1"/>
  <c r="T84" i="1"/>
  <c r="T88" i="1"/>
  <c r="T6" i="1"/>
  <c r="K5" i="1"/>
</calcChain>
</file>

<file path=xl/sharedStrings.xml><?xml version="1.0" encoding="utf-8"?>
<sst xmlns="http://schemas.openxmlformats.org/spreadsheetml/2006/main" count="377" uniqueCount="156">
  <si>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</si>
  <si>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</si>
  <si>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</si>
  <si>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</si>
  <si>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</si>
  <si>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</si>
  <si>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</si>
  <si>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</si>
  <si>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</si>
  <si>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</si>
  <si>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</si>
  <si>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</si>
  <si>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</si>
  <si>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</si>
  <si>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</si>
  <si>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</si>
  <si>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</si>
  <si>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</si>
  <si>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</si>
  <si>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</si>
  <si>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</si>
  <si>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</si>
  <si>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09,09,</t>
  </si>
  <si>
    <t>14,09,</t>
  </si>
  <si>
    <t>12,09,</t>
  </si>
  <si>
    <t>11,09,</t>
  </si>
  <si>
    <t>05,09,</t>
  </si>
  <si>
    <t>04,09,</t>
  </si>
  <si>
    <t>29,08,</t>
  </si>
  <si>
    <t>28,08,</t>
  </si>
  <si>
    <t>22,08,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</si>
  <si>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</si>
  <si>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</si>
  <si>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</si>
  <si>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</si>
  <si>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</si>
  <si>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</si>
  <si>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</si>
  <si>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</si>
  <si>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</si>
  <si>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</si>
  <si>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</si>
  <si>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продажи!!!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</si>
  <si>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</si>
  <si>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</si>
  <si>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21,08,24 35шт. в уценку / 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</si>
  <si>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</si>
  <si>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</si>
  <si>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</si>
  <si>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</si>
  <si>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</si>
  <si>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</si>
  <si>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не в матрице</t>
  </si>
  <si>
    <t>ротация на 449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</si>
  <si>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</si>
  <si>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</si>
  <si>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</si>
  <si>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</si>
  <si>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</si>
  <si>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</si>
  <si>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</si>
  <si>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</si>
  <si>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</si>
  <si>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</si>
  <si>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</si>
  <si>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</si>
  <si>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</si>
  <si>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</si>
  <si>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</si>
  <si>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</si>
  <si>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>дубль на 318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</si>
  <si>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</si>
  <si>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</si>
  <si>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</si>
  <si>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</si>
  <si>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</si>
  <si>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</si>
  <si>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</si>
  <si>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</si>
  <si>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</si>
  <si>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</si>
  <si>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</si>
  <si>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</si>
  <si>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</si>
  <si>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</si>
  <si>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</si>
  <si>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</si>
  <si>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</si>
  <si>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</si>
  <si>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</si>
  <si>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</si>
  <si>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</si>
  <si>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</si>
  <si>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вывод</t>
  </si>
  <si>
    <t xml:space="preserve"> 318  Сосиски Датские ТМ Зареченские, ВЕС  ПОКОМ</t>
  </si>
  <si>
    <t>матрица / Общий прайс</t>
  </si>
  <si>
    <t>есть дубль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</si>
  <si>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</si>
  <si>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</si>
  <si>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</si>
  <si>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</si>
  <si>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</si>
  <si>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</si>
  <si>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</si>
  <si>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</si>
  <si>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</si>
  <si>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</si>
  <si>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</si>
  <si>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</si>
  <si>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</si>
  <si>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</si>
  <si>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</si>
  <si>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</si>
  <si>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</si>
  <si>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</si>
  <si>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</si>
  <si>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</si>
  <si>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</si>
  <si>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с 05,09 заказываем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</si>
  <si>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</si>
  <si>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</si>
  <si>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</si>
  <si>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</si>
  <si>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</si>
  <si>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>Общий прайс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</si>
  <si>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</si>
  <si>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</si>
  <si>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</si>
  <si>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</si>
  <si>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</si>
  <si>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</si>
  <si>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</si>
  <si>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</si>
  <si>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</si>
  <si>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</si>
  <si>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</si>
  <si>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</si>
  <si>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</si>
  <si>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</si>
  <si>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</si>
  <si>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</si>
  <si>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</si>
  <si>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</si>
  <si>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</si>
  <si>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</si>
  <si>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ДУБЛЬ Колбаса Филейская ТМ Вязанка ТС Классическая в оболочке полиамид 0,4 кг РТТ.  Поком</t>
  </si>
  <si>
    <t>дубль на 339</t>
  </si>
  <si>
    <t>12,09,24 - недостача (-100кг)</t>
  </si>
  <si>
    <t>12,09,24 - недостача (-22кг)</t>
  </si>
  <si>
    <t>12,09,24 - недостача (-71кг)</t>
  </si>
  <si>
    <t>12,09,24 - недостача (-31кг)</t>
  </si>
  <si>
    <t>12,09,24 - недостача (-63кг)</t>
  </si>
  <si>
    <t>12,09,24 - недостача (-372кг)</t>
  </si>
  <si>
    <t>12,09,24 - недостача (-902кг) / ротация ОР</t>
  </si>
  <si>
    <t>заказ</t>
  </si>
  <si>
    <t>16,09,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</si>
</sst>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0" borderId="1" xfId="1" applyNumberFormat="1" applyFont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6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3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28515625" customWidth="1"/>
    <col min="3" max="6" width="6.85546875" customWidth="1"/>
    <col min="7" max="7" width="5.140625" style="8" customWidth="1"/>
    <col min="8" max="8" width="5.140625" customWidth="1"/>
    <col min="9" max="9" width="13" customWidth="1"/>
    <col min="10" max="11" width="6.85546875" customWidth="1"/>
    <col min="12" max="13" width="0.85546875" customWidth="1"/>
    <col min="14" max="18" width="6.85546875" customWidth="1"/>
    <col min="19" max="19" width="21.5703125" customWidth="1"/>
    <col min="20" max="21" width="5.42578125" customWidth="1"/>
    <col min="22" max="27" width="6" customWidth="1"/>
    <col min="28" max="28" width="34.710937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154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13850.443000000001</v>
      </c>
      <c r="F5" s="4">
        <f>SUM(F6:F500)</f>
        <v>10248.361999999997</v>
      </c>
      <c r="G5" s="6"/>
      <c r="H5" s="1"/>
      <c r="I5" s="1"/>
      <c r="J5" s="4">
        <f t="shared" ref="J5:R5" si="0">SUM(J6:J500)</f>
        <v>13527.408000000001</v>
      </c>
      <c r="K5" s="4">
        <f t="shared" si="0"/>
        <v>323.0350000000002</v>
      </c>
      <c r="L5" s="4">
        <f t="shared" si="0"/>
        <v>0</v>
      </c>
      <c r="M5" s="4">
        <f t="shared" si="0"/>
        <v>0</v>
      </c>
      <c r="N5" s="4">
        <f t="shared" si="0"/>
        <v>4436.6369999999997</v>
      </c>
      <c r="O5" s="4">
        <f t="shared" si="0"/>
        <v>9928.5568400000011</v>
      </c>
      <c r="P5" s="4">
        <f t="shared" si="0"/>
        <v>2770.0886</v>
      </c>
      <c r="Q5" s="4">
        <f t="shared" si="0"/>
        <v>8358.9806400000016</v>
      </c>
      <c r="R5" s="4">
        <f t="shared" si="0"/>
        <v>0</v>
      </c>
      <c r="S5" s="1"/>
      <c r="T5" s="1"/>
      <c r="U5" s="1"/>
      <c r="V5" s="4">
        <f t="shared" ref="V5:AA5" si="1">SUM(V6:V500)</f>
        <v>2723.0439999999999</v>
      </c>
      <c r="W5" s="4">
        <f t="shared" si="1"/>
        <v>2477.8924000000002</v>
      </c>
      <c r="X5" s="4">
        <f t="shared" si="1"/>
        <v>2459.6267999999995</v>
      </c>
      <c r="Y5" s="4">
        <f t="shared" si="1"/>
        <v>2763.9485999999993</v>
      </c>
      <c r="Z5" s="4">
        <f t="shared" si="1"/>
        <v>2885.0817999999986</v>
      </c>
      <c r="AA5" s="4">
        <f t="shared" si="1"/>
        <v>2563.0671999999981</v>
      </c>
      <c r="AB5" s="1"/>
      <c r="AC5" s="4">
        <f>SUM(AC6:AC500)</f>
        <v>7566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160.29300000000001</v>
      </c>
      <c r="D6" s="1">
        <v>54.122999999999998</v>
      </c>
      <c r="E6" s="1">
        <v>102.40600000000001</v>
      </c>
      <c r="F6" s="1">
        <v>103.767</v>
      </c>
      <c r="G6" s="6">
        <v>1</v>
      </c>
      <c r="H6" s="1">
        <v>50</v>
      </c>
      <c r="I6" s="1" t="s">
        <v>33</v>
      </c>
      <c r="J6" s="1">
        <v>91.75</v>
      </c>
      <c r="K6" s="1">
        <f t="shared" ref="K6:K37" si="2">E6-J6</f>
        <v>10.656000000000006</v>
      </c>
      <c r="L6" s="1"/>
      <c r="M6" s="1"/>
      <c r="N6" s="1">
        <v>25.428800000000031</v>
      </c>
      <c r="O6" s="1">
        <v>46.880199999999959</v>
      </c>
      <c r="P6" s="1">
        <f>E6/5</f>
        <v>20.481200000000001</v>
      </c>
      <c r="Q6" s="5">
        <f>11.4*P6-O6-N6-F6</f>
        <v>57.409680000000037</v>
      </c>
      <c r="R6" s="5"/>
      <c r="S6" s="1"/>
      <c r="T6" s="1">
        <f>(F6+N6+O6+Q6)/P6</f>
        <v>11.399999999999999</v>
      </c>
      <c r="U6" s="1">
        <f>(F6+N6+O6)/P6</f>
        <v>8.5969572095385018</v>
      </c>
      <c r="V6" s="1">
        <v>19.047999999999998</v>
      </c>
      <c r="W6" s="1">
        <v>20.234400000000001</v>
      </c>
      <c r="X6" s="1">
        <v>20.802399999999999</v>
      </c>
      <c r="Y6" s="1">
        <v>25.2576</v>
      </c>
      <c r="Z6" s="1">
        <v>25.247800000000002</v>
      </c>
      <c r="AA6" s="1">
        <v>18.290400000000002</v>
      </c>
      <c r="AB6" s="1"/>
      <c r="AC6" s="1">
        <f>ROUND(Q6*G6,0)</f>
        <v>57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92.769000000000005</v>
      </c>
      <c r="D7" s="1">
        <v>110.914</v>
      </c>
      <c r="E7" s="1">
        <v>90.340999999999994</v>
      </c>
      <c r="F7" s="1">
        <v>110.279</v>
      </c>
      <c r="G7" s="6">
        <v>1</v>
      </c>
      <c r="H7" s="1">
        <v>45</v>
      </c>
      <c r="I7" s="1" t="s">
        <v>33</v>
      </c>
      <c r="J7" s="1">
        <v>79.876000000000005</v>
      </c>
      <c r="K7" s="1">
        <f t="shared" si="2"/>
        <v>10.464999999999989</v>
      </c>
      <c r="L7" s="1"/>
      <c r="M7" s="1"/>
      <c r="N7" s="1"/>
      <c r="O7" s="1">
        <v>47.755000000000003</v>
      </c>
      <c r="P7" s="1">
        <f t="shared" ref="P7:P70" si="3">E7/5</f>
        <v>18.068199999999997</v>
      </c>
      <c r="Q7" s="5">
        <f t="shared" ref="Q7:Q8" si="4">11.4*P7-O7-N7-F7</f>
        <v>47.943479999999994</v>
      </c>
      <c r="R7" s="5"/>
      <c r="S7" s="1"/>
      <c r="T7" s="1">
        <f t="shared" ref="T7:T70" si="5">(F7+N7+O7+Q7)/P7</f>
        <v>11.4</v>
      </c>
      <c r="U7" s="1">
        <f t="shared" ref="U7:U70" si="6">(F7+N7+O7)/P7</f>
        <v>8.7465270475199528</v>
      </c>
      <c r="V7" s="1">
        <v>16.654800000000002</v>
      </c>
      <c r="W7" s="1">
        <v>16.5032</v>
      </c>
      <c r="X7" s="1">
        <v>18.253399999999999</v>
      </c>
      <c r="Y7" s="1">
        <v>16.708200000000001</v>
      </c>
      <c r="Z7" s="1">
        <v>16.4298</v>
      </c>
      <c r="AA7" s="1">
        <v>9.6920000000000002</v>
      </c>
      <c r="AB7" s="1"/>
      <c r="AC7" s="1">
        <f t="shared" ref="AC7:AC70" si="7">ROUND(Q7*G7,0)</f>
        <v>48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202.74199999999999</v>
      </c>
      <c r="D8" s="1">
        <v>70.552000000000007</v>
      </c>
      <c r="E8" s="1">
        <v>140.23400000000001</v>
      </c>
      <c r="F8" s="1">
        <v>23.533000000000001</v>
      </c>
      <c r="G8" s="6">
        <v>1</v>
      </c>
      <c r="H8" s="1">
        <v>45</v>
      </c>
      <c r="I8" s="1" t="s">
        <v>33</v>
      </c>
      <c r="J8" s="1">
        <v>121.566</v>
      </c>
      <c r="K8" s="1">
        <f t="shared" si="2"/>
        <v>18.668000000000006</v>
      </c>
      <c r="L8" s="1"/>
      <c r="M8" s="1"/>
      <c r="N8" s="1"/>
      <c r="O8" s="1">
        <v>195.9546</v>
      </c>
      <c r="P8" s="1">
        <f t="shared" si="3"/>
        <v>28.046800000000001</v>
      </c>
      <c r="Q8" s="5">
        <f t="shared" si="4"/>
        <v>100.24592</v>
      </c>
      <c r="R8" s="5"/>
      <c r="S8" s="1"/>
      <c r="T8" s="1">
        <f t="shared" si="5"/>
        <v>11.4</v>
      </c>
      <c r="U8" s="1">
        <f t="shared" si="6"/>
        <v>7.8257626538499929</v>
      </c>
      <c r="V8" s="1">
        <v>25.694400000000002</v>
      </c>
      <c r="W8" s="1">
        <v>12.869</v>
      </c>
      <c r="X8" s="1">
        <v>14.9436</v>
      </c>
      <c r="Y8" s="1">
        <v>28.4072</v>
      </c>
      <c r="Z8" s="1">
        <v>26.332599999999999</v>
      </c>
      <c r="AA8" s="1">
        <v>16.418800000000001</v>
      </c>
      <c r="AB8" s="1"/>
      <c r="AC8" s="1">
        <f t="shared" si="7"/>
        <v>100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32</v>
      </c>
      <c r="C9" s="1">
        <v>32.363</v>
      </c>
      <c r="D9" s="1">
        <v>8.4890000000000008</v>
      </c>
      <c r="E9" s="1">
        <v>8.9860000000000007</v>
      </c>
      <c r="F9" s="1">
        <v>30.596</v>
      </c>
      <c r="G9" s="6">
        <v>1</v>
      </c>
      <c r="H9" s="1">
        <v>40</v>
      </c>
      <c r="I9" s="1" t="s">
        <v>33</v>
      </c>
      <c r="J9" s="1">
        <v>9.35</v>
      </c>
      <c r="K9" s="1">
        <f t="shared" si="2"/>
        <v>-0.36399999999999899</v>
      </c>
      <c r="L9" s="1"/>
      <c r="M9" s="1"/>
      <c r="N9" s="1">
        <v>5</v>
      </c>
      <c r="O9" s="1"/>
      <c r="P9" s="1">
        <f t="shared" si="3"/>
        <v>1.7972000000000001</v>
      </c>
      <c r="Q9" s="5"/>
      <c r="R9" s="5"/>
      <c r="S9" s="1"/>
      <c r="T9" s="1">
        <f t="shared" si="5"/>
        <v>19.806365457378146</v>
      </c>
      <c r="U9" s="1">
        <f t="shared" si="6"/>
        <v>19.806365457378146</v>
      </c>
      <c r="V9" s="1">
        <v>2.0512000000000001</v>
      </c>
      <c r="W9" s="1">
        <v>3.5811999999999999</v>
      </c>
      <c r="X9" s="1">
        <v>3.3271999999999999</v>
      </c>
      <c r="Y9" s="1">
        <v>5.3973999999999993</v>
      </c>
      <c r="Z9" s="1">
        <v>5.6542000000000003</v>
      </c>
      <c r="AA9" s="1">
        <v>2.2023999999999999</v>
      </c>
      <c r="AB9" s="13" t="s">
        <v>37</v>
      </c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39</v>
      </c>
      <c r="C10" s="1">
        <v>210</v>
      </c>
      <c r="D10" s="1">
        <v>240</v>
      </c>
      <c r="E10" s="1">
        <v>157</v>
      </c>
      <c r="F10" s="1">
        <v>276</v>
      </c>
      <c r="G10" s="6">
        <v>0.45</v>
      </c>
      <c r="H10" s="1">
        <v>45</v>
      </c>
      <c r="I10" s="1" t="s">
        <v>33</v>
      </c>
      <c r="J10" s="1">
        <v>154</v>
      </c>
      <c r="K10" s="1">
        <f t="shared" si="2"/>
        <v>3</v>
      </c>
      <c r="L10" s="1"/>
      <c r="M10" s="1"/>
      <c r="N10" s="1"/>
      <c r="O10" s="1"/>
      <c r="P10" s="1">
        <f t="shared" si="3"/>
        <v>31.4</v>
      </c>
      <c r="Q10" s="5">
        <f t="shared" ref="Q7:Q19" si="8">11*P10-O10-N10-F10</f>
        <v>69.399999999999977</v>
      </c>
      <c r="R10" s="5"/>
      <c r="S10" s="1"/>
      <c r="T10" s="1">
        <f t="shared" si="5"/>
        <v>11</v>
      </c>
      <c r="U10" s="1">
        <f t="shared" si="6"/>
        <v>8.7898089171974529</v>
      </c>
      <c r="V10" s="1">
        <v>30.4</v>
      </c>
      <c r="W10" s="1">
        <v>7</v>
      </c>
      <c r="X10" s="1">
        <v>9.6</v>
      </c>
      <c r="Y10" s="1">
        <v>40</v>
      </c>
      <c r="Z10" s="1">
        <v>40.799999999999997</v>
      </c>
      <c r="AA10" s="1">
        <v>22.2</v>
      </c>
      <c r="AB10" s="1"/>
      <c r="AC10" s="1">
        <f t="shared" si="7"/>
        <v>31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39</v>
      </c>
      <c r="C11" s="1">
        <v>440</v>
      </c>
      <c r="D11" s="1">
        <v>30</v>
      </c>
      <c r="E11" s="1">
        <v>174</v>
      </c>
      <c r="F11" s="1">
        <v>273</v>
      </c>
      <c r="G11" s="6">
        <v>0.45</v>
      </c>
      <c r="H11" s="1">
        <v>45</v>
      </c>
      <c r="I11" s="1" t="s">
        <v>33</v>
      </c>
      <c r="J11" s="1">
        <v>169</v>
      </c>
      <c r="K11" s="1">
        <f t="shared" si="2"/>
        <v>5</v>
      </c>
      <c r="L11" s="1"/>
      <c r="M11" s="1"/>
      <c r="N11" s="1"/>
      <c r="O11" s="1">
        <v>74</v>
      </c>
      <c r="P11" s="1">
        <f t="shared" si="3"/>
        <v>34.799999999999997</v>
      </c>
      <c r="Q11" s="5">
        <f t="shared" si="8"/>
        <v>35.799999999999955</v>
      </c>
      <c r="R11" s="5"/>
      <c r="S11" s="1"/>
      <c r="T11" s="1">
        <f t="shared" si="5"/>
        <v>11</v>
      </c>
      <c r="U11" s="1">
        <f t="shared" si="6"/>
        <v>9.9712643678160919</v>
      </c>
      <c r="V11" s="1">
        <v>36.200000000000003</v>
      </c>
      <c r="W11" s="1">
        <v>37.799999999999997</v>
      </c>
      <c r="X11" s="1">
        <v>37.799999999999997</v>
      </c>
      <c r="Y11" s="1">
        <v>55.4</v>
      </c>
      <c r="Z11" s="1">
        <v>57.8</v>
      </c>
      <c r="AA11" s="1">
        <v>36.200000000000003</v>
      </c>
      <c r="AB11" s="1"/>
      <c r="AC11" s="1">
        <f t="shared" si="7"/>
        <v>16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39</v>
      </c>
      <c r="C12" s="1">
        <v>30</v>
      </c>
      <c r="D12" s="1">
        <v>45</v>
      </c>
      <c r="E12" s="1">
        <v>3</v>
      </c>
      <c r="F12" s="1">
        <v>57</v>
      </c>
      <c r="G12" s="6">
        <v>0.17</v>
      </c>
      <c r="H12" s="1">
        <v>180</v>
      </c>
      <c r="I12" s="1" t="s">
        <v>33</v>
      </c>
      <c r="J12" s="1">
        <v>3</v>
      </c>
      <c r="K12" s="1">
        <f t="shared" si="2"/>
        <v>0</v>
      </c>
      <c r="L12" s="1"/>
      <c r="M12" s="1"/>
      <c r="N12" s="1">
        <v>10</v>
      </c>
      <c r="O12" s="1"/>
      <c r="P12" s="1">
        <f t="shared" si="3"/>
        <v>0.6</v>
      </c>
      <c r="Q12" s="5"/>
      <c r="R12" s="5"/>
      <c r="S12" s="1"/>
      <c r="T12" s="1">
        <f t="shared" si="5"/>
        <v>111.66666666666667</v>
      </c>
      <c r="U12" s="1">
        <f t="shared" si="6"/>
        <v>111.66666666666667</v>
      </c>
      <c r="V12" s="1">
        <v>0.2</v>
      </c>
      <c r="W12" s="1">
        <v>6.2</v>
      </c>
      <c r="X12" s="1">
        <v>6.4</v>
      </c>
      <c r="Y12" s="1">
        <v>4.5999999999999996</v>
      </c>
      <c r="Z12" s="1">
        <v>4.8</v>
      </c>
      <c r="AA12" s="1">
        <v>4</v>
      </c>
      <c r="AB12" s="19" t="s">
        <v>42</v>
      </c>
      <c r="AC12" s="1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39</v>
      </c>
      <c r="C13" s="1">
        <v>61</v>
      </c>
      <c r="D13" s="1"/>
      <c r="E13" s="1">
        <v>21</v>
      </c>
      <c r="F13" s="1">
        <v>27</v>
      </c>
      <c r="G13" s="6">
        <v>0.3</v>
      </c>
      <c r="H13" s="1">
        <v>40</v>
      </c>
      <c r="I13" s="1" t="s">
        <v>33</v>
      </c>
      <c r="J13" s="1">
        <v>23</v>
      </c>
      <c r="K13" s="1">
        <f t="shared" si="2"/>
        <v>-2</v>
      </c>
      <c r="L13" s="1"/>
      <c r="M13" s="1"/>
      <c r="N13" s="1">
        <v>27.2</v>
      </c>
      <c r="O13" s="1">
        <v>10</v>
      </c>
      <c r="P13" s="1">
        <f t="shared" si="3"/>
        <v>4.2</v>
      </c>
      <c r="Q13" s="5"/>
      <c r="R13" s="5"/>
      <c r="S13" s="1"/>
      <c r="T13" s="1">
        <f t="shared" si="5"/>
        <v>15.285714285714286</v>
      </c>
      <c r="U13" s="1">
        <f t="shared" si="6"/>
        <v>15.285714285714286</v>
      </c>
      <c r="V13" s="1">
        <v>6</v>
      </c>
      <c r="W13" s="1">
        <v>7.2</v>
      </c>
      <c r="X13" s="1">
        <v>6</v>
      </c>
      <c r="Y13" s="1">
        <v>2.4</v>
      </c>
      <c r="Z13" s="1">
        <v>3.4</v>
      </c>
      <c r="AA13" s="1">
        <v>8.6</v>
      </c>
      <c r="AB13" s="1"/>
      <c r="AC13" s="1">
        <f t="shared" si="7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0" t="s">
        <v>44</v>
      </c>
      <c r="B14" s="1" t="s">
        <v>39</v>
      </c>
      <c r="C14" s="1">
        <v>4</v>
      </c>
      <c r="D14" s="1"/>
      <c r="E14" s="1">
        <v>4</v>
      </c>
      <c r="F14" s="1"/>
      <c r="G14" s="6">
        <v>0.4</v>
      </c>
      <c r="H14" s="1">
        <v>50</v>
      </c>
      <c r="I14" s="1" t="s">
        <v>33</v>
      </c>
      <c r="J14" s="1">
        <v>2</v>
      </c>
      <c r="K14" s="1">
        <f t="shared" si="2"/>
        <v>2</v>
      </c>
      <c r="L14" s="1"/>
      <c r="M14" s="1"/>
      <c r="N14" s="20"/>
      <c r="O14" s="20"/>
      <c r="P14" s="1">
        <f t="shared" si="3"/>
        <v>0.8</v>
      </c>
      <c r="Q14" s="21">
        <v>20</v>
      </c>
      <c r="R14" s="5"/>
      <c r="S14" s="1"/>
      <c r="T14" s="1">
        <f t="shared" si="5"/>
        <v>25</v>
      </c>
      <c r="U14" s="1">
        <f t="shared" si="6"/>
        <v>0</v>
      </c>
      <c r="V14" s="1">
        <v>0.8</v>
      </c>
      <c r="W14" s="1">
        <v>3</v>
      </c>
      <c r="X14" s="1">
        <v>2.6</v>
      </c>
      <c r="Y14" s="1">
        <v>0</v>
      </c>
      <c r="Z14" s="1">
        <v>0</v>
      </c>
      <c r="AA14" s="1">
        <v>1</v>
      </c>
      <c r="AB14" s="20" t="s">
        <v>45</v>
      </c>
      <c r="AC14" s="1">
        <f t="shared" si="7"/>
        <v>8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39</v>
      </c>
      <c r="C15" s="1">
        <v>41</v>
      </c>
      <c r="D15" s="1">
        <v>90</v>
      </c>
      <c r="E15" s="1">
        <v>54</v>
      </c>
      <c r="F15" s="1">
        <v>71</v>
      </c>
      <c r="G15" s="6">
        <v>0.17</v>
      </c>
      <c r="H15" s="1">
        <v>180</v>
      </c>
      <c r="I15" s="1" t="s">
        <v>33</v>
      </c>
      <c r="J15" s="1">
        <v>54</v>
      </c>
      <c r="K15" s="1">
        <f t="shared" si="2"/>
        <v>0</v>
      </c>
      <c r="L15" s="1"/>
      <c r="M15" s="1"/>
      <c r="N15" s="1">
        <v>18.800000000000011</v>
      </c>
      <c r="O15" s="1">
        <v>10</v>
      </c>
      <c r="P15" s="1">
        <f t="shared" si="3"/>
        <v>10.8</v>
      </c>
      <c r="Q15" s="5">
        <f t="shared" si="8"/>
        <v>19</v>
      </c>
      <c r="R15" s="5"/>
      <c r="S15" s="1"/>
      <c r="T15" s="1">
        <f t="shared" si="5"/>
        <v>11</v>
      </c>
      <c r="U15" s="1">
        <f t="shared" si="6"/>
        <v>9.2407407407407405</v>
      </c>
      <c r="V15" s="1">
        <v>10.4</v>
      </c>
      <c r="W15" s="1">
        <v>10.8</v>
      </c>
      <c r="X15" s="1">
        <v>10.6</v>
      </c>
      <c r="Y15" s="1">
        <v>8.1999999999999993</v>
      </c>
      <c r="Z15" s="1">
        <v>8</v>
      </c>
      <c r="AA15" s="1">
        <v>7.8</v>
      </c>
      <c r="AB15" s="1"/>
      <c r="AC15" s="1">
        <f t="shared" si="7"/>
        <v>3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39</v>
      </c>
      <c r="C16" s="1">
        <v>22</v>
      </c>
      <c r="D16" s="1">
        <v>24</v>
      </c>
      <c r="E16" s="1">
        <v>23</v>
      </c>
      <c r="F16" s="1">
        <v>8</v>
      </c>
      <c r="G16" s="6">
        <v>0.35</v>
      </c>
      <c r="H16" s="1">
        <v>50</v>
      </c>
      <c r="I16" s="1" t="s">
        <v>33</v>
      </c>
      <c r="J16" s="1">
        <v>30</v>
      </c>
      <c r="K16" s="1">
        <f t="shared" si="2"/>
        <v>-7</v>
      </c>
      <c r="L16" s="1"/>
      <c r="M16" s="1"/>
      <c r="N16" s="1">
        <v>11</v>
      </c>
      <c r="O16" s="1">
        <v>21</v>
      </c>
      <c r="P16" s="1">
        <f t="shared" si="3"/>
        <v>4.5999999999999996</v>
      </c>
      <c r="Q16" s="5">
        <f t="shared" si="8"/>
        <v>10.599999999999994</v>
      </c>
      <c r="R16" s="5"/>
      <c r="S16" s="1"/>
      <c r="T16" s="1">
        <f t="shared" si="5"/>
        <v>11</v>
      </c>
      <c r="U16" s="1">
        <f t="shared" si="6"/>
        <v>8.6956521739130448</v>
      </c>
      <c r="V16" s="1">
        <v>4.8</v>
      </c>
      <c r="W16" s="1">
        <v>4</v>
      </c>
      <c r="X16" s="1">
        <v>3.8</v>
      </c>
      <c r="Y16" s="1">
        <v>3.6</v>
      </c>
      <c r="Z16" s="1">
        <v>2.2000000000000002</v>
      </c>
      <c r="AA16" s="1">
        <v>3.8</v>
      </c>
      <c r="AB16" s="1"/>
      <c r="AC16" s="1">
        <f t="shared" si="7"/>
        <v>4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39</v>
      </c>
      <c r="C17" s="1">
        <v>18</v>
      </c>
      <c r="D17" s="1">
        <v>24</v>
      </c>
      <c r="E17" s="1">
        <v>26</v>
      </c>
      <c r="F17" s="1">
        <v>8</v>
      </c>
      <c r="G17" s="6">
        <v>0.35</v>
      </c>
      <c r="H17" s="1">
        <v>50</v>
      </c>
      <c r="I17" s="1" t="s">
        <v>33</v>
      </c>
      <c r="J17" s="1">
        <v>27</v>
      </c>
      <c r="K17" s="1">
        <f t="shared" si="2"/>
        <v>-1</v>
      </c>
      <c r="L17" s="1"/>
      <c r="M17" s="1"/>
      <c r="N17" s="1">
        <v>12.2</v>
      </c>
      <c r="O17" s="1">
        <v>20.8</v>
      </c>
      <c r="P17" s="1">
        <f t="shared" si="3"/>
        <v>5.2</v>
      </c>
      <c r="Q17" s="5">
        <f t="shared" si="8"/>
        <v>16.200000000000006</v>
      </c>
      <c r="R17" s="5"/>
      <c r="S17" s="1"/>
      <c r="T17" s="1">
        <f t="shared" si="5"/>
        <v>11</v>
      </c>
      <c r="U17" s="1">
        <f t="shared" si="6"/>
        <v>7.8846153846153841</v>
      </c>
      <c r="V17" s="1">
        <v>5</v>
      </c>
      <c r="W17" s="1">
        <v>4.2</v>
      </c>
      <c r="X17" s="1">
        <v>4.2</v>
      </c>
      <c r="Y17" s="1">
        <v>2.6</v>
      </c>
      <c r="Z17" s="1">
        <v>2</v>
      </c>
      <c r="AA17" s="1">
        <v>4.5999999999999996</v>
      </c>
      <c r="AB17" s="1"/>
      <c r="AC17" s="1">
        <f t="shared" si="7"/>
        <v>6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32</v>
      </c>
      <c r="C18" s="1">
        <v>381.84300000000002</v>
      </c>
      <c r="D18" s="1">
        <v>149.86500000000001</v>
      </c>
      <c r="E18" s="1">
        <v>313.52699999999999</v>
      </c>
      <c r="F18" s="1">
        <v>93</v>
      </c>
      <c r="G18" s="6">
        <v>1</v>
      </c>
      <c r="H18" s="1">
        <v>55</v>
      </c>
      <c r="I18" s="1" t="s">
        <v>33</v>
      </c>
      <c r="J18" s="1">
        <v>295.988</v>
      </c>
      <c r="K18" s="1">
        <f t="shared" si="2"/>
        <v>17.538999999999987</v>
      </c>
      <c r="L18" s="1"/>
      <c r="M18" s="1"/>
      <c r="N18" s="1">
        <v>22.822199999999921</v>
      </c>
      <c r="O18" s="1">
        <v>320.81572000000011</v>
      </c>
      <c r="P18" s="1">
        <f t="shared" si="3"/>
        <v>62.705399999999997</v>
      </c>
      <c r="Q18" s="5">
        <f t="shared" ref="Q18:Q19" si="9">12.2*P18-O18-N18-F18</f>
        <v>328.36795999999993</v>
      </c>
      <c r="R18" s="5"/>
      <c r="S18" s="1"/>
      <c r="T18" s="1">
        <f t="shared" si="5"/>
        <v>12.2</v>
      </c>
      <c r="U18" s="1">
        <f t="shared" si="6"/>
        <v>6.9633224570770622</v>
      </c>
      <c r="V18" s="1">
        <v>59.955199999999998</v>
      </c>
      <c r="W18" s="1">
        <v>41.227800000000002</v>
      </c>
      <c r="X18" s="1">
        <v>42.964799999999997</v>
      </c>
      <c r="Y18" s="1">
        <v>57.151599999999988</v>
      </c>
      <c r="Z18" s="1">
        <v>58.851199999999992</v>
      </c>
      <c r="AA18" s="1">
        <v>47.727600000000002</v>
      </c>
      <c r="AB18" s="15" t="s">
        <v>147</v>
      </c>
      <c r="AC18" s="1">
        <f t="shared" si="7"/>
        <v>328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32</v>
      </c>
      <c r="C19" s="1">
        <v>1458.5619999999999</v>
      </c>
      <c r="D19" s="1">
        <v>1534.36</v>
      </c>
      <c r="E19" s="1">
        <v>1639.7270000000001</v>
      </c>
      <c r="F19" s="1">
        <v>1125</v>
      </c>
      <c r="G19" s="6">
        <v>1</v>
      </c>
      <c r="H19" s="1">
        <v>50</v>
      </c>
      <c r="I19" s="1" t="s">
        <v>33</v>
      </c>
      <c r="J19" s="1">
        <v>1642.3589999999999</v>
      </c>
      <c r="K19" s="1">
        <f t="shared" si="2"/>
        <v>-2.6319999999998345</v>
      </c>
      <c r="L19" s="1"/>
      <c r="M19" s="1"/>
      <c r="N19" s="1">
        <v>447.45280000000002</v>
      </c>
      <c r="O19" s="1">
        <v>1323.40724</v>
      </c>
      <c r="P19" s="1">
        <f t="shared" si="3"/>
        <v>327.94540000000001</v>
      </c>
      <c r="Q19" s="5">
        <f t="shared" si="9"/>
        <v>1105.07384</v>
      </c>
      <c r="R19" s="5"/>
      <c r="S19" s="1"/>
      <c r="T19" s="1">
        <f t="shared" si="5"/>
        <v>12.2</v>
      </c>
      <c r="U19" s="1">
        <f t="shared" si="6"/>
        <v>8.8303115091719544</v>
      </c>
      <c r="V19" s="1">
        <v>323.48239999999998</v>
      </c>
      <c r="W19" s="1">
        <v>280.51479999999998</v>
      </c>
      <c r="X19" s="1">
        <v>285.55779999999999</v>
      </c>
      <c r="Y19" s="1">
        <v>316.12700000000001</v>
      </c>
      <c r="Z19" s="1">
        <v>326.42079999999999</v>
      </c>
      <c r="AA19" s="1">
        <v>290.91860000000003</v>
      </c>
      <c r="AB19" s="1"/>
      <c r="AC19" s="1">
        <f t="shared" si="7"/>
        <v>1105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51</v>
      </c>
      <c r="B20" s="10" t="s">
        <v>32</v>
      </c>
      <c r="C20" s="10">
        <v>9.7449999999999992</v>
      </c>
      <c r="D20" s="10"/>
      <c r="E20" s="10">
        <v>-0.88</v>
      </c>
      <c r="F20" s="10"/>
      <c r="G20" s="11">
        <v>0</v>
      </c>
      <c r="H20" s="10">
        <v>55</v>
      </c>
      <c r="I20" s="10" t="s">
        <v>52</v>
      </c>
      <c r="J20" s="10">
        <v>21</v>
      </c>
      <c r="K20" s="10">
        <f t="shared" si="2"/>
        <v>-21.88</v>
      </c>
      <c r="L20" s="10"/>
      <c r="M20" s="10"/>
      <c r="N20" s="10"/>
      <c r="O20" s="10"/>
      <c r="P20" s="10">
        <f t="shared" si="3"/>
        <v>-0.17599999999999999</v>
      </c>
      <c r="Q20" s="12"/>
      <c r="R20" s="12"/>
      <c r="S20" s="10"/>
      <c r="T20" s="10">
        <f t="shared" si="5"/>
        <v>0</v>
      </c>
      <c r="U20" s="10">
        <f t="shared" si="6"/>
        <v>0</v>
      </c>
      <c r="V20" s="10">
        <v>-0.17599999999999999</v>
      </c>
      <c r="W20" s="10">
        <v>-0.17399999999999999</v>
      </c>
      <c r="X20" s="10">
        <v>-0.17399999999999999</v>
      </c>
      <c r="Y20" s="10">
        <v>0</v>
      </c>
      <c r="Z20" s="10">
        <v>0</v>
      </c>
      <c r="AA20" s="10">
        <v>0</v>
      </c>
      <c r="AB20" s="10" t="s">
        <v>53</v>
      </c>
      <c r="AC20" s="10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32</v>
      </c>
      <c r="C21" s="1">
        <v>50.334000000000003</v>
      </c>
      <c r="D21" s="1">
        <v>10.657999999999999</v>
      </c>
      <c r="E21" s="1">
        <v>42.835999999999999</v>
      </c>
      <c r="F21" s="1"/>
      <c r="G21" s="6">
        <v>1</v>
      </c>
      <c r="H21" s="1">
        <v>60</v>
      </c>
      <c r="I21" s="1" t="s">
        <v>33</v>
      </c>
      <c r="J21" s="1">
        <v>54.753999999999998</v>
      </c>
      <c r="K21" s="1">
        <f t="shared" si="2"/>
        <v>-11.917999999999999</v>
      </c>
      <c r="L21" s="1"/>
      <c r="M21" s="1"/>
      <c r="N21" s="1">
        <v>44.473800000000011</v>
      </c>
      <c r="O21" s="1">
        <v>70.18419999999999</v>
      </c>
      <c r="P21" s="1">
        <f t="shared" si="3"/>
        <v>8.5671999999999997</v>
      </c>
      <c r="Q21" s="5"/>
      <c r="R21" s="5"/>
      <c r="S21" s="1"/>
      <c r="T21" s="1">
        <f t="shared" si="5"/>
        <v>13.383369128770195</v>
      </c>
      <c r="U21" s="1">
        <f t="shared" si="6"/>
        <v>13.383369128770195</v>
      </c>
      <c r="V21" s="1">
        <v>11.465</v>
      </c>
      <c r="W21" s="1">
        <v>8.2108000000000008</v>
      </c>
      <c r="X21" s="1">
        <v>6.1682000000000006</v>
      </c>
      <c r="Y21" s="1">
        <v>7.7221999999999991</v>
      </c>
      <c r="Z21" s="1">
        <v>8.0914000000000001</v>
      </c>
      <c r="AA21" s="1">
        <v>9.3103999999999996</v>
      </c>
      <c r="AB21" s="1"/>
      <c r="AC21" s="1">
        <f t="shared" si="7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32</v>
      </c>
      <c r="C22" s="1">
        <v>401.303</v>
      </c>
      <c r="D22" s="1">
        <v>159.066</v>
      </c>
      <c r="E22" s="1">
        <v>316.12400000000002</v>
      </c>
      <c r="F22" s="1">
        <v>135.19999999999999</v>
      </c>
      <c r="G22" s="6">
        <v>1</v>
      </c>
      <c r="H22" s="1">
        <v>60</v>
      </c>
      <c r="I22" s="1" t="s">
        <v>33</v>
      </c>
      <c r="J22" s="1">
        <v>293.42399999999998</v>
      </c>
      <c r="K22" s="1">
        <f t="shared" si="2"/>
        <v>22.700000000000045</v>
      </c>
      <c r="L22" s="1"/>
      <c r="M22" s="1"/>
      <c r="N22" s="1">
        <v>46.400399999999983</v>
      </c>
      <c r="O22" s="1">
        <v>413.36680000000001</v>
      </c>
      <c r="P22" s="1">
        <f t="shared" si="3"/>
        <v>63.224800000000002</v>
      </c>
      <c r="Q22" s="5">
        <f t="shared" ref="Q22" si="10">11*P22-O22-N22-F22</f>
        <v>100.50560000000002</v>
      </c>
      <c r="R22" s="5"/>
      <c r="S22" s="1"/>
      <c r="T22" s="1">
        <f t="shared" si="5"/>
        <v>11</v>
      </c>
      <c r="U22" s="1">
        <f t="shared" si="6"/>
        <v>9.4103453075375487</v>
      </c>
      <c r="V22" s="1">
        <v>60.762</v>
      </c>
      <c r="W22" s="1">
        <v>46.841999999999999</v>
      </c>
      <c r="X22" s="1">
        <v>49.751600000000003</v>
      </c>
      <c r="Y22" s="1">
        <v>63.2746</v>
      </c>
      <c r="Z22" s="1">
        <v>64.301000000000002</v>
      </c>
      <c r="AA22" s="1">
        <v>53.692399999999999</v>
      </c>
      <c r="AB22" s="1"/>
      <c r="AC22" s="1">
        <f t="shared" si="7"/>
        <v>101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56</v>
      </c>
      <c r="B23" s="10" t="s">
        <v>32</v>
      </c>
      <c r="C23" s="10">
        <v>-131.76</v>
      </c>
      <c r="D23" s="10">
        <v>210.84800000000001</v>
      </c>
      <c r="E23" s="14">
        <v>38.802999999999997</v>
      </c>
      <c r="F23" s="14">
        <v>40</v>
      </c>
      <c r="G23" s="11">
        <v>0</v>
      </c>
      <c r="H23" s="10">
        <v>60</v>
      </c>
      <c r="I23" s="10" t="s">
        <v>57</v>
      </c>
      <c r="J23" s="10">
        <v>41.218000000000004</v>
      </c>
      <c r="K23" s="10">
        <f t="shared" si="2"/>
        <v>-2.4150000000000063</v>
      </c>
      <c r="L23" s="10"/>
      <c r="M23" s="10"/>
      <c r="N23" s="10"/>
      <c r="O23" s="10"/>
      <c r="P23" s="10">
        <f t="shared" si="3"/>
        <v>7.7605999999999993</v>
      </c>
      <c r="Q23" s="12"/>
      <c r="R23" s="12"/>
      <c r="S23" s="10"/>
      <c r="T23" s="10">
        <f t="shared" si="5"/>
        <v>5.1542406514960186</v>
      </c>
      <c r="U23" s="10">
        <f t="shared" si="6"/>
        <v>5.1542406514960186</v>
      </c>
      <c r="V23" s="10">
        <v>7.7605999999999993</v>
      </c>
      <c r="W23" s="10">
        <v>10.4232</v>
      </c>
      <c r="X23" s="10">
        <v>10.4232</v>
      </c>
      <c r="Y23" s="10">
        <v>0.51800000000000002</v>
      </c>
      <c r="Z23" s="10">
        <v>18.442</v>
      </c>
      <c r="AA23" s="10">
        <v>2.8460000000000001</v>
      </c>
      <c r="AB23" s="10" t="s">
        <v>58</v>
      </c>
      <c r="AC23" s="10">
        <f t="shared" si="7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32</v>
      </c>
      <c r="C24" s="1">
        <v>177.43899999999999</v>
      </c>
      <c r="D24" s="1">
        <v>61.642000000000003</v>
      </c>
      <c r="E24" s="1">
        <v>140.452</v>
      </c>
      <c r="F24" s="1">
        <v>67.599999999999994</v>
      </c>
      <c r="G24" s="6">
        <v>1</v>
      </c>
      <c r="H24" s="1">
        <v>60</v>
      </c>
      <c r="I24" s="1" t="s">
        <v>33</v>
      </c>
      <c r="J24" s="1">
        <v>133.59200000000001</v>
      </c>
      <c r="K24" s="1">
        <f t="shared" si="2"/>
        <v>6.8599999999999852</v>
      </c>
      <c r="L24" s="1"/>
      <c r="M24" s="1"/>
      <c r="N24" s="1">
        <v>10.78839999999995</v>
      </c>
      <c r="O24" s="1">
        <v>167.12240000000011</v>
      </c>
      <c r="P24" s="1">
        <f t="shared" si="3"/>
        <v>28.090399999999999</v>
      </c>
      <c r="Q24" s="5">
        <f t="shared" ref="Q24:Q26" si="11">11*P24-O24-N24-F24</f>
        <v>63.483599999999939</v>
      </c>
      <c r="R24" s="5"/>
      <c r="S24" s="1"/>
      <c r="T24" s="1">
        <f t="shared" si="5"/>
        <v>11.000000000000002</v>
      </c>
      <c r="U24" s="1">
        <f t="shared" si="6"/>
        <v>8.7400250619428732</v>
      </c>
      <c r="V24" s="1">
        <v>27.038</v>
      </c>
      <c r="W24" s="1">
        <v>20.931000000000001</v>
      </c>
      <c r="X24" s="1">
        <v>22.504999999999999</v>
      </c>
      <c r="Y24" s="1">
        <v>28.483599999999999</v>
      </c>
      <c r="Z24" s="1">
        <v>27.9176</v>
      </c>
      <c r="AA24" s="1">
        <v>21.377600000000001</v>
      </c>
      <c r="AB24" s="1"/>
      <c r="AC24" s="1">
        <f t="shared" si="7"/>
        <v>63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32</v>
      </c>
      <c r="C25" s="1">
        <v>207.09200000000001</v>
      </c>
      <c r="D25" s="1">
        <v>23.155999999999999</v>
      </c>
      <c r="E25" s="1">
        <v>142.27099999999999</v>
      </c>
      <c r="F25" s="1">
        <v>52</v>
      </c>
      <c r="G25" s="6">
        <v>1</v>
      </c>
      <c r="H25" s="1">
        <v>60</v>
      </c>
      <c r="I25" s="1" t="s">
        <v>33</v>
      </c>
      <c r="J25" s="1">
        <v>134.56899999999999</v>
      </c>
      <c r="K25" s="1">
        <f t="shared" si="2"/>
        <v>7.7019999999999982</v>
      </c>
      <c r="L25" s="1"/>
      <c r="M25" s="1"/>
      <c r="N25" s="1">
        <v>15.774400000000011</v>
      </c>
      <c r="O25" s="1">
        <v>212.60431999999989</v>
      </c>
      <c r="P25" s="1">
        <f t="shared" si="3"/>
        <v>28.454199999999997</v>
      </c>
      <c r="Q25" s="5">
        <f t="shared" si="11"/>
        <v>32.617480000000086</v>
      </c>
      <c r="R25" s="5"/>
      <c r="S25" s="1"/>
      <c r="T25" s="1">
        <f t="shared" si="5"/>
        <v>11.000000000000004</v>
      </c>
      <c r="U25" s="1">
        <f t="shared" si="6"/>
        <v>9.8536848690175773</v>
      </c>
      <c r="V25" s="1">
        <v>31.353200000000001</v>
      </c>
      <c r="W25" s="1">
        <v>19.301400000000001</v>
      </c>
      <c r="X25" s="1">
        <v>17.1876</v>
      </c>
      <c r="Y25" s="1">
        <v>24.608000000000001</v>
      </c>
      <c r="Z25" s="1">
        <v>28.1448</v>
      </c>
      <c r="AA25" s="1">
        <v>24.045400000000001</v>
      </c>
      <c r="AB25" s="15" t="s">
        <v>148</v>
      </c>
      <c r="AC25" s="1">
        <f t="shared" si="7"/>
        <v>33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32</v>
      </c>
      <c r="C26" s="1">
        <v>247.44</v>
      </c>
      <c r="D26" s="1">
        <v>112.298</v>
      </c>
      <c r="E26" s="1">
        <v>106.90300000000001</v>
      </c>
      <c r="F26" s="1">
        <v>57.2</v>
      </c>
      <c r="G26" s="6">
        <v>1</v>
      </c>
      <c r="H26" s="1">
        <v>60</v>
      </c>
      <c r="I26" s="1" t="s">
        <v>33</v>
      </c>
      <c r="J26" s="1">
        <v>112.03400000000001</v>
      </c>
      <c r="K26" s="1">
        <f t="shared" si="2"/>
        <v>-5.1310000000000002</v>
      </c>
      <c r="L26" s="1"/>
      <c r="M26" s="1"/>
      <c r="N26" s="1">
        <v>15.656999999999989</v>
      </c>
      <c r="O26" s="1">
        <v>98.45244000000001</v>
      </c>
      <c r="P26" s="1">
        <f t="shared" si="3"/>
        <v>21.380600000000001</v>
      </c>
      <c r="Q26" s="5">
        <f t="shared" si="11"/>
        <v>63.877159999999989</v>
      </c>
      <c r="R26" s="5"/>
      <c r="S26" s="1"/>
      <c r="T26" s="1">
        <f t="shared" si="5"/>
        <v>11</v>
      </c>
      <c r="U26" s="1">
        <f t="shared" si="6"/>
        <v>8.0123775759333213</v>
      </c>
      <c r="V26" s="1">
        <v>19.956399999999999</v>
      </c>
      <c r="W26" s="1">
        <v>15.762</v>
      </c>
      <c r="X26" s="1">
        <v>16.994199999999999</v>
      </c>
      <c r="Y26" s="1">
        <v>32.940600000000003</v>
      </c>
      <c r="Z26" s="1">
        <v>33.308800000000012</v>
      </c>
      <c r="AA26" s="1">
        <v>27.698</v>
      </c>
      <c r="AB26" s="1"/>
      <c r="AC26" s="1">
        <f t="shared" si="7"/>
        <v>64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32</v>
      </c>
      <c r="C27" s="1">
        <v>23.257999999999999</v>
      </c>
      <c r="D27" s="1">
        <v>53.838999999999999</v>
      </c>
      <c r="E27" s="1">
        <v>8.3849999999999998</v>
      </c>
      <c r="F27" s="1">
        <v>45</v>
      </c>
      <c r="G27" s="6">
        <v>1</v>
      </c>
      <c r="H27" s="1">
        <v>35</v>
      </c>
      <c r="I27" s="1" t="s">
        <v>33</v>
      </c>
      <c r="J27" s="1">
        <v>14.7</v>
      </c>
      <c r="K27" s="1">
        <f t="shared" si="2"/>
        <v>-6.3149999999999995</v>
      </c>
      <c r="L27" s="1"/>
      <c r="M27" s="1"/>
      <c r="N27" s="1"/>
      <c r="O27" s="1"/>
      <c r="P27" s="1">
        <f t="shared" si="3"/>
        <v>1.677</v>
      </c>
      <c r="Q27" s="5"/>
      <c r="R27" s="5"/>
      <c r="S27" s="1"/>
      <c r="T27" s="1">
        <f t="shared" si="5"/>
        <v>26.833631484794275</v>
      </c>
      <c r="U27" s="1">
        <f t="shared" si="6"/>
        <v>26.833631484794275</v>
      </c>
      <c r="V27" s="1">
        <v>1.6698</v>
      </c>
      <c r="W27" s="1">
        <v>2.8664000000000001</v>
      </c>
      <c r="X27" s="1">
        <v>3.7016</v>
      </c>
      <c r="Y27" s="1">
        <v>3.1880000000000002</v>
      </c>
      <c r="Z27" s="1">
        <v>2.9051999999999998</v>
      </c>
      <c r="AA27" s="1">
        <v>2.3448000000000002</v>
      </c>
      <c r="AB27" s="19" t="s">
        <v>42</v>
      </c>
      <c r="AC27" s="1">
        <f t="shared" si="7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6" t="s">
        <v>63</v>
      </c>
      <c r="B28" s="16" t="s">
        <v>32</v>
      </c>
      <c r="C28" s="16"/>
      <c r="D28" s="16"/>
      <c r="E28" s="16"/>
      <c r="F28" s="16"/>
      <c r="G28" s="17">
        <v>0</v>
      </c>
      <c r="H28" s="16">
        <v>30</v>
      </c>
      <c r="I28" s="16" t="s">
        <v>33</v>
      </c>
      <c r="J28" s="16"/>
      <c r="K28" s="16">
        <f t="shared" si="2"/>
        <v>0</v>
      </c>
      <c r="L28" s="16"/>
      <c r="M28" s="16"/>
      <c r="N28" s="16"/>
      <c r="O28" s="16"/>
      <c r="P28" s="16">
        <f t="shared" si="3"/>
        <v>0</v>
      </c>
      <c r="Q28" s="18"/>
      <c r="R28" s="18"/>
      <c r="S28" s="16"/>
      <c r="T28" s="16" t="e">
        <f t="shared" si="5"/>
        <v>#DIV/0!</v>
      </c>
      <c r="U28" s="16" t="e">
        <f t="shared" si="6"/>
        <v>#DIV/0!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 t="s">
        <v>64</v>
      </c>
      <c r="AC28" s="16">
        <f t="shared" si="7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32</v>
      </c>
      <c r="C29" s="1">
        <v>132.78</v>
      </c>
      <c r="D29" s="1">
        <v>136.17599999999999</v>
      </c>
      <c r="E29" s="1">
        <v>110.803</v>
      </c>
      <c r="F29" s="1">
        <v>135.61199999999999</v>
      </c>
      <c r="G29" s="6">
        <v>1</v>
      </c>
      <c r="H29" s="1">
        <v>30</v>
      </c>
      <c r="I29" s="1" t="s">
        <v>33</v>
      </c>
      <c r="J29" s="1">
        <v>115.833</v>
      </c>
      <c r="K29" s="1">
        <f t="shared" si="2"/>
        <v>-5.0300000000000011</v>
      </c>
      <c r="L29" s="1"/>
      <c r="M29" s="1"/>
      <c r="N29" s="1">
        <v>40.828799999999973</v>
      </c>
      <c r="O29" s="1">
        <v>35.915200000000027</v>
      </c>
      <c r="P29" s="1">
        <f t="shared" si="3"/>
        <v>22.160599999999999</v>
      </c>
      <c r="Q29" s="5">
        <f t="shared" ref="Q29:Q30" si="12">11*P29-O29-N29-F29</f>
        <v>31.410599999999988</v>
      </c>
      <c r="R29" s="5"/>
      <c r="S29" s="1"/>
      <c r="T29" s="1">
        <f t="shared" si="5"/>
        <v>11</v>
      </c>
      <c r="U29" s="1">
        <f t="shared" si="6"/>
        <v>9.5825925290831471</v>
      </c>
      <c r="V29" s="1">
        <v>21.401</v>
      </c>
      <c r="W29" s="1">
        <v>23.591799999999999</v>
      </c>
      <c r="X29" s="1">
        <v>23.44</v>
      </c>
      <c r="Y29" s="1">
        <v>23.6008</v>
      </c>
      <c r="Z29" s="1">
        <v>24.411799999999999</v>
      </c>
      <c r="AA29" s="1">
        <v>22.919</v>
      </c>
      <c r="AB29" s="1"/>
      <c r="AC29" s="1">
        <f t="shared" si="7"/>
        <v>31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32</v>
      </c>
      <c r="C30" s="1">
        <v>109.931</v>
      </c>
      <c r="D30" s="1">
        <v>106.447</v>
      </c>
      <c r="E30" s="1">
        <v>134.42599999999999</v>
      </c>
      <c r="F30" s="1">
        <v>65</v>
      </c>
      <c r="G30" s="6">
        <v>1</v>
      </c>
      <c r="H30" s="1">
        <v>30</v>
      </c>
      <c r="I30" s="1" t="s">
        <v>33</v>
      </c>
      <c r="J30" s="1">
        <v>138.923</v>
      </c>
      <c r="K30" s="1">
        <f t="shared" si="2"/>
        <v>-4.4970000000000141</v>
      </c>
      <c r="L30" s="1"/>
      <c r="M30" s="1"/>
      <c r="N30" s="1"/>
      <c r="O30" s="1">
        <v>151.57</v>
      </c>
      <c r="P30" s="1">
        <f t="shared" si="3"/>
        <v>26.885199999999998</v>
      </c>
      <c r="Q30" s="5">
        <f t="shared" si="12"/>
        <v>79.16719999999998</v>
      </c>
      <c r="R30" s="5"/>
      <c r="S30" s="1"/>
      <c r="T30" s="1">
        <f t="shared" si="5"/>
        <v>11</v>
      </c>
      <c r="U30" s="1">
        <f t="shared" si="6"/>
        <v>8.0553613140315115</v>
      </c>
      <c r="V30" s="1">
        <v>24.256399999999999</v>
      </c>
      <c r="W30" s="1">
        <v>16.109000000000002</v>
      </c>
      <c r="X30" s="1">
        <v>17.375399999999999</v>
      </c>
      <c r="Y30" s="1">
        <v>24.884599999999999</v>
      </c>
      <c r="Z30" s="1">
        <v>26.271599999999999</v>
      </c>
      <c r="AA30" s="1">
        <v>21.501799999999999</v>
      </c>
      <c r="AB30" s="1"/>
      <c r="AC30" s="1">
        <f t="shared" si="7"/>
        <v>79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6" t="s">
        <v>67</v>
      </c>
      <c r="B31" s="16" t="s">
        <v>32</v>
      </c>
      <c r="C31" s="16"/>
      <c r="D31" s="16"/>
      <c r="E31" s="16"/>
      <c r="F31" s="16"/>
      <c r="G31" s="17">
        <v>0</v>
      </c>
      <c r="H31" s="16">
        <v>45</v>
      </c>
      <c r="I31" s="16" t="s">
        <v>33</v>
      </c>
      <c r="J31" s="16"/>
      <c r="K31" s="16">
        <f t="shared" si="2"/>
        <v>0</v>
      </c>
      <c r="L31" s="16"/>
      <c r="M31" s="16"/>
      <c r="N31" s="16"/>
      <c r="O31" s="16"/>
      <c r="P31" s="16">
        <f t="shared" si="3"/>
        <v>0</v>
      </c>
      <c r="Q31" s="18"/>
      <c r="R31" s="18"/>
      <c r="S31" s="16"/>
      <c r="T31" s="16" t="e">
        <f t="shared" si="5"/>
        <v>#DIV/0!</v>
      </c>
      <c r="U31" s="16" t="e">
        <f t="shared" si="6"/>
        <v>#DIV/0!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 t="s">
        <v>64</v>
      </c>
      <c r="AC31" s="16">
        <f t="shared" si="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6" t="s">
        <v>68</v>
      </c>
      <c r="B32" s="16" t="s">
        <v>32</v>
      </c>
      <c r="C32" s="16"/>
      <c r="D32" s="16"/>
      <c r="E32" s="16"/>
      <c r="F32" s="16"/>
      <c r="G32" s="17">
        <v>0</v>
      </c>
      <c r="H32" s="16">
        <v>40</v>
      </c>
      <c r="I32" s="16" t="s">
        <v>33</v>
      </c>
      <c r="J32" s="16"/>
      <c r="K32" s="16">
        <f t="shared" si="2"/>
        <v>0</v>
      </c>
      <c r="L32" s="16"/>
      <c r="M32" s="16"/>
      <c r="N32" s="16"/>
      <c r="O32" s="16"/>
      <c r="P32" s="16">
        <f t="shared" si="3"/>
        <v>0</v>
      </c>
      <c r="Q32" s="18"/>
      <c r="R32" s="18"/>
      <c r="S32" s="16"/>
      <c r="T32" s="16" t="e">
        <f t="shared" si="5"/>
        <v>#DIV/0!</v>
      </c>
      <c r="U32" s="16" t="e">
        <f t="shared" si="6"/>
        <v>#DIV/0!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 t="s">
        <v>64</v>
      </c>
      <c r="AC32" s="16">
        <f t="shared" si="7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69</v>
      </c>
      <c r="B33" s="10" t="s">
        <v>32</v>
      </c>
      <c r="C33" s="10">
        <v>-5.1719999999999997</v>
      </c>
      <c r="D33" s="10">
        <v>5.1719999999999997</v>
      </c>
      <c r="E33" s="14">
        <f>E56</f>
        <v>147.32499999999999</v>
      </c>
      <c r="F33" s="14">
        <f>F56</f>
        <v>335.45800000000003</v>
      </c>
      <c r="G33" s="11">
        <v>0</v>
      </c>
      <c r="H33" s="10" t="e">
        <v>#N/A</v>
      </c>
      <c r="I33" s="10" t="s">
        <v>52</v>
      </c>
      <c r="J33" s="10"/>
      <c r="K33" s="10">
        <f t="shared" si="2"/>
        <v>147.32499999999999</v>
      </c>
      <c r="L33" s="10"/>
      <c r="M33" s="10"/>
      <c r="N33" s="10"/>
      <c r="O33" s="10"/>
      <c r="P33" s="10">
        <f t="shared" si="3"/>
        <v>29.464999999999996</v>
      </c>
      <c r="Q33" s="12"/>
      <c r="R33" s="12"/>
      <c r="S33" s="10"/>
      <c r="T33" s="10">
        <f t="shared" si="5"/>
        <v>11.384965212964536</v>
      </c>
      <c r="U33" s="10">
        <f t="shared" si="6"/>
        <v>11.384965212964536</v>
      </c>
      <c r="V33" s="10">
        <v>0</v>
      </c>
      <c r="W33" s="10">
        <v>0</v>
      </c>
      <c r="X33" s="10">
        <v>0</v>
      </c>
      <c r="Y33" s="10">
        <v>0</v>
      </c>
      <c r="Z33" s="10">
        <v>1.0344</v>
      </c>
      <c r="AA33" s="10">
        <v>1.0344</v>
      </c>
      <c r="AB33" s="10" t="s">
        <v>70</v>
      </c>
      <c r="AC33" s="10">
        <f t="shared" si="7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32</v>
      </c>
      <c r="C34" s="1">
        <v>673.20799999999997</v>
      </c>
      <c r="D34" s="1">
        <v>250.53700000000001</v>
      </c>
      <c r="E34" s="1">
        <v>489.79199999999997</v>
      </c>
      <c r="F34" s="1">
        <v>364.3</v>
      </c>
      <c r="G34" s="6">
        <v>1</v>
      </c>
      <c r="H34" s="1">
        <v>40</v>
      </c>
      <c r="I34" s="1" t="s">
        <v>33</v>
      </c>
      <c r="J34" s="1">
        <v>482.24799999999999</v>
      </c>
      <c r="K34" s="1">
        <f t="shared" si="2"/>
        <v>7.5439999999999827</v>
      </c>
      <c r="L34" s="1"/>
      <c r="M34" s="1"/>
      <c r="N34" s="1">
        <v>169.39599999999979</v>
      </c>
      <c r="O34" s="1">
        <v>311.18300000000022</v>
      </c>
      <c r="P34" s="1">
        <f t="shared" si="3"/>
        <v>97.958399999999997</v>
      </c>
      <c r="Q34" s="5">
        <f t="shared" ref="Q34:Q54" si="13">11*P34-O34-N34-F34</f>
        <v>232.66340000000008</v>
      </c>
      <c r="R34" s="5"/>
      <c r="S34" s="1"/>
      <c r="T34" s="1">
        <f t="shared" si="5"/>
        <v>11</v>
      </c>
      <c r="U34" s="1">
        <f t="shared" si="6"/>
        <v>8.6248754573369926</v>
      </c>
      <c r="V34" s="1">
        <v>92.868799999999993</v>
      </c>
      <c r="W34" s="1">
        <v>94.225999999999999</v>
      </c>
      <c r="X34" s="1">
        <v>91.728999999999999</v>
      </c>
      <c r="Y34" s="1">
        <v>93.495000000000005</v>
      </c>
      <c r="Z34" s="1">
        <v>106.0902</v>
      </c>
      <c r="AA34" s="1">
        <v>106.2328</v>
      </c>
      <c r="AB34" s="1"/>
      <c r="AC34" s="1">
        <f t="shared" si="7"/>
        <v>233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32</v>
      </c>
      <c r="C35" s="1">
        <v>60.439</v>
      </c>
      <c r="D35" s="1">
        <v>24.265000000000001</v>
      </c>
      <c r="E35" s="1">
        <v>45.4</v>
      </c>
      <c r="F35" s="1">
        <v>17</v>
      </c>
      <c r="G35" s="6">
        <v>1</v>
      </c>
      <c r="H35" s="1">
        <v>40</v>
      </c>
      <c r="I35" s="1" t="s">
        <v>33</v>
      </c>
      <c r="J35" s="1">
        <v>45.3</v>
      </c>
      <c r="K35" s="1">
        <f t="shared" si="2"/>
        <v>0.10000000000000142</v>
      </c>
      <c r="L35" s="1"/>
      <c r="M35" s="1"/>
      <c r="N35" s="1">
        <v>14.078799999999999</v>
      </c>
      <c r="O35" s="1">
        <v>42.918199999999999</v>
      </c>
      <c r="P35" s="1">
        <f t="shared" si="3"/>
        <v>9.08</v>
      </c>
      <c r="Q35" s="5">
        <f t="shared" si="13"/>
        <v>25.882999999999996</v>
      </c>
      <c r="R35" s="5"/>
      <c r="S35" s="1"/>
      <c r="T35" s="1">
        <f t="shared" si="5"/>
        <v>11</v>
      </c>
      <c r="U35" s="1">
        <f t="shared" si="6"/>
        <v>8.1494493392070488</v>
      </c>
      <c r="V35" s="1">
        <v>8.0518000000000001</v>
      </c>
      <c r="W35" s="1">
        <v>6.923</v>
      </c>
      <c r="X35" s="1">
        <v>6.0911999999999997</v>
      </c>
      <c r="Y35" s="1">
        <v>8.4481999999999999</v>
      </c>
      <c r="Z35" s="1">
        <v>8.7135999999999996</v>
      </c>
      <c r="AA35" s="1">
        <v>10.7448</v>
      </c>
      <c r="AB35" s="1"/>
      <c r="AC35" s="1">
        <f t="shared" si="7"/>
        <v>26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32</v>
      </c>
      <c r="C36" s="1">
        <v>7.8890000000000002</v>
      </c>
      <c r="D36" s="1">
        <v>27.268999999999998</v>
      </c>
      <c r="E36" s="1">
        <v>1.89</v>
      </c>
      <c r="F36" s="1">
        <v>30</v>
      </c>
      <c r="G36" s="6">
        <v>1</v>
      </c>
      <c r="H36" s="1">
        <v>45</v>
      </c>
      <c r="I36" s="1" t="s">
        <v>33</v>
      </c>
      <c r="J36" s="1">
        <v>2.3260000000000001</v>
      </c>
      <c r="K36" s="1">
        <f t="shared" si="2"/>
        <v>-0.43600000000000017</v>
      </c>
      <c r="L36" s="1"/>
      <c r="M36" s="1"/>
      <c r="N36" s="1"/>
      <c r="O36" s="1"/>
      <c r="P36" s="1">
        <f t="shared" si="3"/>
        <v>0.378</v>
      </c>
      <c r="Q36" s="5"/>
      <c r="R36" s="5"/>
      <c r="S36" s="1"/>
      <c r="T36" s="1">
        <f t="shared" si="5"/>
        <v>79.365079365079367</v>
      </c>
      <c r="U36" s="1">
        <f t="shared" si="6"/>
        <v>79.365079365079367</v>
      </c>
      <c r="V36" s="1">
        <v>0.64660000000000006</v>
      </c>
      <c r="W36" s="1">
        <v>2.2761999999999998</v>
      </c>
      <c r="X36" s="1">
        <v>2.5196000000000001</v>
      </c>
      <c r="Y36" s="1">
        <v>0.82179999999999997</v>
      </c>
      <c r="Z36" s="1">
        <v>0.57840000000000003</v>
      </c>
      <c r="AA36" s="1">
        <v>0</v>
      </c>
      <c r="AB36" s="19" t="s">
        <v>42</v>
      </c>
      <c r="AC36" s="1">
        <f t="shared" si="7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32</v>
      </c>
      <c r="C37" s="1">
        <v>7.5030000000000001</v>
      </c>
      <c r="D37" s="1">
        <v>39.618000000000002</v>
      </c>
      <c r="E37" s="1">
        <v>22.858000000000001</v>
      </c>
      <c r="F37" s="1">
        <v>22</v>
      </c>
      <c r="G37" s="6">
        <v>1</v>
      </c>
      <c r="H37" s="1">
        <v>30</v>
      </c>
      <c r="I37" s="1" t="s">
        <v>33</v>
      </c>
      <c r="J37" s="1">
        <v>22.4</v>
      </c>
      <c r="K37" s="1">
        <f t="shared" si="2"/>
        <v>0.45800000000000196</v>
      </c>
      <c r="L37" s="1"/>
      <c r="M37" s="1"/>
      <c r="N37" s="1"/>
      <c r="O37" s="1">
        <v>10.057</v>
      </c>
      <c r="P37" s="1">
        <f t="shared" si="3"/>
        <v>4.5716000000000001</v>
      </c>
      <c r="Q37" s="5">
        <f t="shared" si="13"/>
        <v>18.230599999999995</v>
      </c>
      <c r="R37" s="5"/>
      <c r="S37" s="1"/>
      <c r="T37" s="1">
        <f t="shared" si="5"/>
        <v>11</v>
      </c>
      <c r="U37" s="1">
        <f t="shared" si="6"/>
        <v>7.0122057922827894</v>
      </c>
      <c r="V37" s="1">
        <v>3.7202000000000002</v>
      </c>
      <c r="W37" s="1">
        <v>1.3622000000000001</v>
      </c>
      <c r="X37" s="1">
        <v>1.6576</v>
      </c>
      <c r="Y37" s="1">
        <v>3.9312</v>
      </c>
      <c r="Z37" s="1">
        <v>3.6454</v>
      </c>
      <c r="AA37" s="1">
        <v>-0.41460000000000002</v>
      </c>
      <c r="AB37" s="1"/>
      <c r="AC37" s="1">
        <f t="shared" si="7"/>
        <v>18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32</v>
      </c>
      <c r="C38" s="1">
        <v>366.92599999999999</v>
      </c>
      <c r="D38" s="1">
        <v>186.75399999999999</v>
      </c>
      <c r="E38" s="1">
        <v>361.59300000000002</v>
      </c>
      <c r="F38" s="1">
        <v>109.2</v>
      </c>
      <c r="G38" s="6">
        <v>1</v>
      </c>
      <c r="H38" s="1">
        <v>50</v>
      </c>
      <c r="I38" s="1" t="s">
        <v>33</v>
      </c>
      <c r="J38" s="1">
        <v>355.51</v>
      </c>
      <c r="K38" s="1">
        <f t="shared" ref="K38:K69" si="14">E38-J38</f>
        <v>6.0830000000000268</v>
      </c>
      <c r="L38" s="1"/>
      <c r="M38" s="1"/>
      <c r="N38" s="1">
        <v>168.93180000000001</v>
      </c>
      <c r="O38" s="1">
        <v>365.15379999999988</v>
      </c>
      <c r="P38" s="1">
        <f t="shared" si="3"/>
        <v>72.318600000000004</v>
      </c>
      <c r="Q38" s="5">
        <f t="shared" si="13"/>
        <v>152.21900000000011</v>
      </c>
      <c r="R38" s="5"/>
      <c r="S38" s="1"/>
      <c r="T38" s="1">
        <f t="shared" si="5"/>
        <v>11</v>
      </c>
      <c r="U38" s="1">
        <f t="shared" si="6"/>
        <v>8.8951611342033701</v>
      </c>
      <c r="V38" s="1">
        <v>71.730999999999995</v>
      </c>
      <c r="W38" s="1">
        <v>57.308799999999998</v>
      </c>
      <c r="X38" s="1">
        <v>52.345399999999998</v>
      </c>
      <c r="Y38" s="1">
        <v>61.324199999999998</v>
      </c>
      <c r="Z38" s="1">
        <v>61.398400000000002</v>
      </c>
      <c r="AA38" s="1">
        <v>53.044199999999996</v>
      </c>
      <c r="AB38" s="1"/>
      <c r="AC38" s="1">
        <f t="shared" si="7"/>
        <v>152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32</v>
      </c>
      <c r="C39" s="1">
        <v>253.62</v>
      </c>
      <c r="D39" s="1">
        <v>140.69200000000001</v>
      </c>
      <c r="E39" s="1">
        <v>260.49599999999998</v>
      </c>
      <c r="F39" s="1">
        <v>58.8</v>
      </c>
      <c r="G39" s="6">
        <v>1</v>
      </c>
      <c r="H39" s="1">
        <v>50</v>
      </c>
      <c r="I39" s="1" t="s">
        <v>33</v>
      </c>
      <c r="J39" s="1">
        <v>253.20599999999999</v>
      </c>
      <c r="K39" s="1">
        <f t="shared" si="14"/>
        <v>7.289999999999992</v>
      </c>
      <c r="L39" s="1"/>
      <c r="M39" s="1"/>
      <c r="N39" s="1">
        <v>166.3422000000001</v>
      </c>
      <c r="O39" s="1">
        <v>206.9967599999998</v>
      </c>
      <c r="P39" s="1">
        <f t="shared" si="3"/>
        <v>52.099199999999996</v>
      </c>
      <c r="Q39" s="5">
        <f t="shared" si="13"/>
        <v>140.95224000000007</v>
      </c>
      <c r="R39" s="5"/>
      <c r="S39" s="1"/>
      <c r="T39" s="1">
        <f t="shared" si="5"/>
        <v>11</v>
      </c>
      <c r="U39" s="1">
        <f t="shared" si="6"/>
        <v>8.294541182974017</v>
      </c>
      <c r="V39" s="1">
        <v>51.462599999999988</v>
      </c>
      <c r="W39" s="1">
        <v>44.830199999999998</v>
      </c>
      <c r="X39" s="1">
        <v>38.703600000000002</v>
      </c>
      <c r="Y39" s="1">
        <v>43.735399999999998</v>
      </c>
      <c r="Z39" s="1">
        <v>44.875799999999998</v>
      </c>
      <c r="AA39" s="1">
        <v>37.220599999999997</v>
      </c>
      <c r="AB39" s="1"/>
      <c r="AC39" s="1">
        <f t="shared" si="7"/>
        <v>141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32</v>
      </c>
      <c r="C40" s="1">
        <v>19.055</v>
      </c>
      <c r="D40" s="1">
        <v>94.055000000000007</v>
      </c>
      <c r="E40" s="1">
        <v>46.670999999999999</v>
      </c>
      <c r="F40" s="1">
        <v>46.75</v>
      </c>
      <c r="G40" s="6">
        <v>1</v>
      </c>
      <c r="H40" s="1">
        <v>50</v>
      </c>
      <c r="I40" s="1" t="s">
        <v>33</v>
      </c>
      <c r="J40" s="1">
        <v>47.875999999999998</v>
      </c>
      <c r="K40" s="1">
        <f t="shared" si="14"/>
        <v>-1.2049999999999983</v>
      </c>
      <c r="L40" s="1"/>
      <c r="M40" s="1"/>
      <c r="N40" s="1">
        <v>54.832400000000021</v>
      </c>
      <c r="O40" s="1"/>
      <c r="P40" s="1">
        <f t="shared" si="3"/>
        <v>9.3341999999999992</v>
      </c>
      <c r="Q40" s="5"/>
      <c r="R40" s="5"/>
      <c r="S40" s="1"/>
      <c r="T40" s="1">
        <f t="shared" si="5"/>
        <v>10.882818024040628</v>
      </c>
      <c r="U40" s="1">
        <f t="shared" si="6"/>
        <v>10.882818024040628</v>
      </c>
      <c r="V40" s="1">
        <v>9.4762000000000004</v>
      </c>
      <c r="W40" s="1">
        <v>12.6294</v>
      </c>
      <c r="X40" s="1">
        <v>10.053599999999999</v>
      </c>
      <c r="Y40" s="1">
        <v>6.6158000000000001</v>
      </c>
      <c r="Z40" s="1">
        <v>6.3298000000000014</v>
      </c>
      <c r="AA40" s="1">
        <v>7.3040000000000003</v>
      </c>
      <c r="AB40" s="1"/>
      <c r="AC40" s="1">
        <f t="shared" si="7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39</v>
      </c>
      <c r="C41" s="1">
        <v>704</v>
      </c>
      <c r="D41" s="1">
        <v>324</v>
      </c>
      <c r="E41" s="1">
        <v>586</v>
      </c>
      <c r="F41" s="1">
        <v>279</v>
      </c>
      <c r="G41" s="6">
        <v>0.4</v>
      </c>
      <c r="H41" s="1">
        <v>45</v>
      </c>
      <c r="I41" s="1" t="s">
        <v>33</v>
      </c>
      <c r="J41" s="1">
        <v>592</v>
      </c>
      <c r="K41" s="1">
        <f t="shared" si="14"/>
        <v>-6</v>
      </c>
      <c r="L41" s="1"/>
      <c r="M41" s="1"/>
      <c r="N41" s="1">
        <v>360.40000000000009</v>
      </c>
      <c r="O41" s="1">
        <v>479.59999999999991</v>
      </c>
      <c r="P41" s="1">
        <f t="shared" si="3"/>
        <v>117.2</v>
      </c>
      <c r="Q41" s="5">
        <f>11.4*P41-O41-N41-F41</f>
        <v>217.08000000000015</v>
      </c>
      <c r="R41" s="5"/>
      <c r="S41" s="1"/>
      <c r="T41" s="1">
        <f t="shared" si="5"/>
        <v>11.4</v>
      </c>
      <c r="U41" s="1">
        <f t="shared" si="6"/>
        <v>9.5477815699658706</v>
      </c>
      <c r="V41" s="1">
        <v>123.4</v>
      </c>
      <c r="W41" s="1">
        <v>112.4</v>
      </c>
      <c r="X41" s="1">
        <v>101</v>
      </c>
      <c r="Y41" s="1">
        <v>109.6</v>
      </c>
      <c r="Z41" s="1">
        <v>118</v>
      </c>
      <c r="AA41" s="1">
        <v>123</v>
      </c>
      <c r="AB41" s="1"/>
      <c r="AC41" s="1">
        <f t="shared" si="7"/>
        <v>87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39</v>
      </c>
      <c r="C42" s="1">
        <v>58</v>
      </c>
      <c r="D42" s="1">
        <v>20</v>
      </c>
      <c r="E42" s="1">
        <v>35</v>
      </c>
      <c r="F42" s="1">
        <v>35</v>
      </c>
      <c r="G42" s="6">
        <v>0.45</v>
      </c>
      <c r="H42" s="1">
        <v>50</v>
      </c>
      <c r="I42" s="1" t="s">
        <v>33</v>
      </c>
      <c r="J42" s="1">
        <v>34</v>
      </c>
      <c r="K42" s="1">
        <f t="shared" si="14"/>
        <v>1</v>
      </c>
      <c r="L42" s="1"/>
      <c r="M42" s="1"/>
      <c r="N42" s="1">
        <v>10</v>
      </c>
      <c r="O42" s="1">
        <v>41</v>
      </c>
      <c r="P42" s="1">
        <f t="shared" si="3"/>
        <v>7</v>
      </c>
      <c r="Q42" s="5"/>
      <c r="R42" s="5"/>
      <c r="S42" s="1"/>
      <c r="T42" s="1">
        <f t="shared" si="5"/>
        <v>12.285714285714286</v>
      </c>
      <c r="U42" s="1">
        <f t="shared" si="6"/>
        <v>12.285714285714286</v>
      </c>
      <c r="V42" s="1">
        <v>8.6</v>
      </c>
      <c r="W42" s="1">
        <v>6.8</v>
      </c>
      <c r="X42" s="1">
        <v>6.6</v>
      </c>
      <c r="Y42" s="1">
        <v>8</v>
      </c>
      <c r="Z42" s="1">
        <v>7.6</v>
      </c>
      <c r="AA42" s="1">
        <v>6.4</v>
      </c>
      <c r="AB42" s="1"/>
      <c r="AC42" s="1">
        <f t="shared" si="7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39</v>
      </c>
      <c r="C43" s="1">
        <v>680</v>
      </c>
      <c r="D43" s="1">
        <v>271</v>
      </c>
      <c r="E43" s="1">
        <v>504</v>
      </c>
      <c r="F43" s="1">
        <v>319</v>
      </c>
      <c r="G43" s="6">
        <v>0.4</v>
      </c>
      <c r="H43" s="1">
        <v>45</v>
      </c>
      <c r="I43" s="1" t="s">
        <v>33</v>
      </c>
      <c r="J43" s="1">
        <v>525</v>
      </c>
      <c r="K43" s="1">
        <f t="shared" si="14"/>
        <v>-21</v>
      </c>
      <c r="L43" s="1"/>
      <c r="M43" s="1"/>
      <c r="N43" s="1">
        <v>288.8</v>
      </c>
      <c r="O43" s="1">
        <v>338.2</v>
      </c>
      <c r="P43" s="1">
        <f t="shared" si="3"/>
        <v>100.8</v>
      </c>
      <c r="Q43" s="5">
        <f>11.4*P43-O43-N43-F43</f>
        <v>203.11999999999989</v>
      </c>
      <c r="R43" s="5"/>
      <c r="S43" s="1"/>
      <c r="T43" s="1">
        <f t="shared" si="5"/>
        <v>11.399999999999999</v>
      </c>
      <c r="U43" s="1">
        <f t="shared" si="6"/>
        <v>9.3849206349206344</v>
      </c>
      <c r="V43" s="1">
        <v>105</v>
      </c>
      <c r="W43" s="1">
        <v>99.8</v>
      </c>
      <c r="X43" s="1">
        <v>92.6</v>
      </c>
      <c r="Y43" s="1">
        <v>106</v>
      </c>
      <c r="Z43" s="1">
        <v>112.8</v>
      </c>
      <c r="AA43" s="1">
        <v>107.2</v>
      </c>
      <c r="AB43" s="1"/>
      <c r="AC43" s="1">
        <f t="shared" si="7"/>
        <v>81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32</v>
      </c>
      <c r="C44" s="1">
        <v>11</v>
      </c>
      <c r="D44" s="1">
        <v>112.68899999999999</v>
      </c>
      <c r="E44" s="1">
        <v>32.545000000000002</v>
      </c>
      <c r="F44" s="1">
        <v>85.2</v>
      </c>
      <c r="G44" s="6">
        <v>1</v>
      </c>
      <c r="H44" s="1">
        <v>45</v>
      </c>
      <c r="I44" s="1" t="s">
        <v>33</v>
      </c>
      <c r="J44" s="1">
        <v>29.95</v>
      </c>
      <c r="K44" s="1">
        <f t="shared" si="14"/>
        <v>2.5950000000000024</v>
      </c>
      <c r="L44" s="1"/>
      <c r="M44" s="1"/>
      <c r="N44" s="1">
        <v>10</v>
      </c>
      <c r="O44" s="1"/>
      <c r="P44" s="1">
        <f t="shared" si="3"/>
        <v>6.5090000000000003</v>
      </c>
      <c r="Q44" s="5"/>
      <c r="R44" s="5"/>
      <c r="S44" s="1"/>
      <c r="T44" s="1">
        <f t="shared" si="5"/>
        <v>14.625902596404977</v>
      </c>
      <c r="U44" s="1">
        <f t="shared" si="6"/>
        <v>14.625902596404977</v>
      </c>
      <c r="V44" s="1">
        <v>5.9933999999999994</v>
      </c>
      <c r="W44" s="1">
        <v>7.0526</v>
      </c>
      <c r="X44" s="1">
        <v>7.9760000000000009</v>
      </c>
      <c r="Y44" s="1">
        <v>5.5739999999999998</v>
      </c>
      <c r="Z44" s="1">
        <v>5.4778000000000002</v>
      </c>
      <c r="AA44" s="1">
        <v>2.7181999999999999</v>
      </c>
      <c r="AB44" s="13" t="s">
        <v>37</v>
      </c>
      <c r="AC44" s="1">
        <f t="shared" si="7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39</v>
      </c>
      <c r="C45" s="1">
        <v>68</v>
      </c>
      <c r="D45" s="1">
        <v>12</v>
      </c>
      <c r="E45" s="1">
        <v>29</v>
      </c>
      <c r="F45" s="1">
        <v>44</v>
      </c>
      <c r="G45" s="6">
        <v>0.45</v>
      </c>
      <c r="H45" s="1">
        <v>45</v>
      </c>
      <c r="I45" s="1" t="s">
        <v>33</v>
      </c>
      <c r="J45" s="1">
        <v>32</v>
      </c>
      <c r="K45" s="1">
        <f t="shared" si="14"/>
        <v>-3</v>
      </c>
      <c r="L45" s="1"/>
      <c r="M45" s="1"/>
      <c r="N45" s="1"/>
      <c r="O45" s="1">
        <v>10</v>
      </c>
      <c r="P45" s="1">
        <f t="shared" si="3"/>
        <v>5.8</v>
      </c>
      <c r="Q45" s="5">
        <f t="shared" si="13"/>
        <v>9.7999999999999972</v>
      </c>
      <c r="R45" s="5"/>
      <c r="S45" s="1"/>
      <c r="T45" s="1">
        <f t="shared" si="5"/>
        <v>11</v>
      </c>
      <c r="U45" s="1">
        <f t="shared" si="6"/>
        <v>9.3103448275862064</v>
      </c>
      <c r="V45" s="1">
        <v>5.8</v>
      </c>
      <c r="W45" s="1">
        <v>4.2</v>
      </c>
      <c r="X45" s="1">
        <v>3.8</v>
      </c>
      <c r="Y45" s="1">
        <v>8.1999999999999993</v>
      </c>
      <c r="Z45" s="1">
        <v>8.4</v>
      </c>
      <c r="AA45" s="1">
        <v>6</v>
      </c>
      <c r="AB45" s="1"/>
      <c r="AC45" s="1">
        <f t="shared" si="7"/>
        <v>4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39</v>
      </c>
      <c r="C46" s="1">
        <v>69</v>
      </c>
      <c r="D46" s="1">
        <v>54</v>
      </c>
      <c r="E46" s="1">
        <v>51</v>
      </c>
      <c r="F46" s="1">
        <v>23</v>
      </c>
      <c r="G46" s="6">
        <v>0.35</v>
      </c>
      <c r="H46" s="1">
        <v>40</v>
      </c>
      <c r="I46" s="1" t="s">
        <v>33</v>
      </c>
      <c r="J46" s="1">
        <v>61</v>
      </c>
      <c r="K46" s="1">
        <f t="shared" si="14"/>
        <v>-10</v>
      </c>
      <c r="L46" s="1"/>
      <c r="M46" s="1"/>
      <c r="N46" s="1">
        <v>10.400000000000009</v>
      </c>
      <c r="O46" s="1">
        <v>53.599999999999987</v>
      </c>
      <c r="P46" s="1">
        <f t="shared" si="3"/>
        <v>10.199999999999999</v>
      </c>
      <c r="Q46" s="5">
        <f t="shared" si="13"/>
        <v>25.199999999999989</v>
      </c>
      <c r="R46" s="5"/>
      <c r="S46" s="1"/>
      <c r="T46" s="1">
        <f t="shared" si="5"/>
        <v>11</v>
      </c>
      <c r="U46" s="1">
        <f t="shared" si="6"/>
        <v>8.5294117647058822</v>
      </c>
      <c r="V46" s="1">
        <v>9.8000000000000007</v>
      </c>
      <c r="W46" s="1">
        <v>10.4</v>
      </c>
      <c r="X46" s="1">
        <v>11.4</v>
      </c>
      <c r="Y46" s="1">
        <v>11.6</v>
      </c>
      <c r="Z46" s="1">
        <v>12.2</v>
      </c>
      <c r="AA46" s="1">
        <v>9.4</v>
      </c>
      <c r="AB46" s="1"/>
      <c r="AC46" s="1">
        <f t="shared" si="7"/>
        <v>9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32</v>
      </c>
      <c r="C47" s="1">
        <v>109.473</v>
      </c>
      <c r="D47" s="1">
        <v>102.67</v>
      </c>
      <c r="E47" s="1">
        <v>99.674999999999997</v>
      </c>
      <c r="F47" s="1">
        <v>84</v>
      </c>
      <c r="G47" s="6">
        <v>1</v>
      </c>
      <c r="H47" s="1">
        <v>40</v>
      </c>
      <c r="I47" s="1" t="s">
        <v>33</v>
      </c>
      <c r="J47" s="1">
        <v>106.364</v>
      </c>
      <c r="K47" s="1">
        <f t="shared" si="14"/>
        <v>-6.6890000000000072</v>
      </c>
      <c r="L47" s="1"/>
      <c r="M47" s="1"/>
      <c r="N47" s="1">
        <v>43.96100000000002</v>
      </c>
      <c r="O47" s="1">
        <v>24.635999999999981</v>
      </c>
      <c r="P47" s="1">
        <f t="shared" si="3"/>
        <v>19.934999999999999</v>
      </c>
      <c r="Q47" s="5">
        <f t="shared" si="13"/>
        <v>66.687999999999988</v>
      </c>
      <c r="R47" s="5"/>
      <c r="S47" s="1"/>
      <c r="T47" s="1">
        <f t="shared" si="5"/>
        <v>10.999999999999998</v>
      </c>
      <c r="U47" s="1">
        <f t="shared" si="6"/>
        <v>7.6547278655630793</v>
      </c>
      <c r="V47" s="1">
        <v>18.3856</v>
      </c>
      <c r="W47" s="1">
        <v>21.251999999999999</v>
      </c>
      <c r="X47" s="1">
        <v>20.688800000000001</v>
      </c>
      <c r="Y47" s="1">
        <v>19.667000000000002</v>
      </c>
      <c r="Z47" s="1">
        <v>21.656600000000001</v>
      </c>
      <c r="AA47" s="1">
        <v>18.960599999999999</v>
      </c>
      <c r="AB47" s="1"/>
      <c r="AC47" s="1">
        <f t="shared" si="7"/>
        <v>67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39</v>
      </c>
      <c r="C48" s="1">
        <v>122</v>
      </c>
      <c r="D48" s="1">
        <v>354</v>
      </c>
      <c r="E48" s="1">
        <v>131</v>
      </c>
      <c r="F48" s="1">
        <v>304</v>
      </c>
      <c r="G48" s="6">
        <v>0.4</v>
      </c>
      <c r="H48" s="1">
        <v>40</v>
      </c>
      <c r="I48" s="1" t="s">
        <v>33</v>
      </c>
      <c r="J48" s="1">
        <v>130</v>
      </c>
      <c r="K48" s="1">
        <f t="shared" si="14"/>
        <v>1</v>
      </c>
      <c r="L48" s="1"/>
      <c r="M48" s="1"/>
      <c r="N48" s="1">
        <v>123.2</v>
      </c>
      <c r="O48" s="1"/>
      <c r="P48" s="1">
        <f t="shared" si="3"/>
        <v>26.2</v>
      </c>
      <c r="Q48" s="5"/>
      <c r="R48" s="5"/>
      <c r="S48" s="1"/>
      <c r="T48" s="1">
        <f t="shared" si="5"/>
        <v>16.305343511450381</v>
      </c>
      <c r="U48" s="1">
        <f t="shared" si="6"/>
        <v>16.305343511450381</v>
      </c>
      <c r="V48" s="1">
        <v>29.8</v>
      </c>
      <c r="W48" s="1">
        <v>50.2</v>
      </c>
      <c r="X48" s="1">
        <v>46.8</v>
      </c>
      <c r="Y48" s="1">
        <v>38.200000000000003</v>
      </c>
      <c r="Z48" s="1">
        <v>36.200000000000003</v>
      </c>
      <c r="AA48" s="1">
        <v>34.6</v>
      </c>
      <c r="AB48" s="1"/>
      <c r="AC48" s="1">
        <f t="shared" si="7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39</v>
      </c>
      <c r="C49" s="1">
        <v>188</v>
      </c>
      <c r="D49" s="1">
        <v>204</v>
      </c>
      <c r="E49" s="1">
        <v>233</v>
      </c>
      <c r="F49" s="1">
        <v>124</v>
      </c>
      <c r="G49" s="6">
        <v>0.4</v>
      </c>
      <c r="H49" s="1">
        <v>45</v>
      </c>
      <c r="I49" s="1" t="s">
        <v>33</v>
      </c>
      <c r="J49" s="1">
        <v>228</v>
      </c>
      <c r="K49" s="1">
        <f t="shared" si="14"/>
        <v>5</v>
      </c>
      <c r="L49" s="1"/>
      <c r="M49" s="1"/>
      <c r="N49" s="1">
        <v>84.799999999999955</v>
      </c>
      <c r="O49" s="1">
        <v>267.2</v>
      </c>
      <c r="P49" s="1">
        <f t="shared" si="3"/>
        <v>46.6</v>
      </c>
      <c r="Q49" s="5">
        <f t="shared" si="13"/>
        <v>36.60000000000008</v>
      </c>
      <c r="R49" s="5"/>
      <c r="S49" s="1"/>
      <c r="T49" s="1">
        <f t="shared" si="5"/>
        <v>11</v>
      </c>
      <c r="U49" s="1">
        <f t="shared" si="6"/>
        <v>10.214592274678109</v>
      </c>
      <c r="V49" s="1">
        <v>49.4</v>
      </c>
      <c r="W49" s="1">
        <v>39.799999999999997</v>
      </c>
      <c r="X49" s="1">
        <v>39</v>
      </c>
      <c r="Y49" s="1">
        <v>67.400000000000006</v>
      </c>
      <c r="Z49" s="1">
        <v>63.8</v>
      </c>
      <c r="AA49" s="1">
        <v>39.6</v>
      </c>
      <c r="AB49" s="1"/>
      <c r="AC49" s="1">
        <f t="shared" si="7"/>
        <v>15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32</v>
      </c>
      <c r="C50" s="1">
        <v>144.97</v>
      </c>
      <c r="D50" s="1">
        <v>118.48399999999999</v>
      </c>
      <c r="E50" s="1">
        <v>87.165000000000006</v>
      </c>
      <c r="F50" s="1">
        <v>81.701999999999998</v>
      </c>
      <c r="G50" s="6">
        <v>1</v>
      </c>
      <c r="H50" s="1">
        <v>40</v>
      </c>
      <c r="I50" s="1" t="s">
        <v>33</v>
      </c>
      <c r="J50" s="1">
        <v>88.665999999999997</v>
      </c>
      <c r="K50" s="1">
        <f t="shared" si="14"/>
        <v>-1.5009999999999906</v>
      </c>
      <c r="L50" s="1"/>
      <c r="M50" s="1"/>
      <c r="N50" s="1">
        <v>48.502400000000023</v>
      </c>
      <c r="O50" s="1"/>
      <c r="P50" s="1">
        <f t="shared" si="3"/>
        <v>17.433</v>
      </c>
      <c r="Q50" s="5">
        <f t="shared" si="13"/>
        <v>61.558599999999984</v>
      </c>
      <c r="R50" s="5"/>
      <c r="S50" s="1"/>
      <c r="T50" s="1">
        <f t="shared" si="5"/>
        <v>11</v>
      </c>
      <c r="U50" s="1">
        <f t="shared" si="6"/>
        <v>7.4688464406585222</v>
      </c>
      <c r="V50" s="1">
        <v>17.8614</v>
      </c>
      <c r="W50" s="1">
        <v>24.014399999999998</v>
      </c>
      <c r="X50" s="1">
        <v>23.590599999999998</v>
      </c>
      <c r="Y50" s="1">
        <v>23.1996</v>
      </c>
      <c r="Z50" s="1">
        <v>25.192799999999998</v>
      </c>
      <c r="AA50" s="1">
        <v>20.287400000000002</v>
      </c>
      <c r="AB50" s="15" t="s">
        <v>149</v>
      </c>
      <c r="AC50" s="1">
        <f t="shared" si="7"/>
        <v>62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39</v>
      </c>
      <c r="C51" s="1">
        <v>60</v>
      </c>
      <c r="D51" s="1">
        <v>42</v>
      </c>
      <c r="E51" s="1">
        <v>49</v>
      </c>
      <c r="F51" s="1">
        <v>18</v>
      </c>
      <c r="G51" s="6">
        <v>0.35</v>
      </c>
      <c r="H51" s="1">
        <v>40</v>
      </c>
      <c r="I51" s="1" t="s">
        <v>33</v>
      </c>
      <c r="J51" s="1">
        <v>54</v>
      </c>
      <c r="K51" s="1">
        <f t="shared" si="14"/>
        <v>-5</v>
      </c>
      <c r="L51" s="1"/>
      <c r="M51" s="1"/>
      <c r="N51" s="1">
        <v>16.199999999999989</v>
      </c>
      <c r="O51" s="1">
        <v>46.800000000000011</v>
      </c>
      <c r="P51" s="1">
        <f t="shared" si="3"/>
        <v>9.8000000000000007</v>
      </c>
      <c r="Q51" s="5">
        <f t="shared" si="13"/>
        <v>26.800000000000011</v>
      </c>
      <c r="R51" s="5"/>
      <c r="S51" s="1"/>
      <c r="T51" s="1">
        <f t="shared" si="5"/>
        <v>11</v>
      </c>
      <c r="U51" s="1">
        <f t="shared" si="6"/>
        <v>8.2653061224489797</v>
      </c>
      <c r="V51" s="1">
        <v>9.4</v>
      </c>
      <c r="W51" s="1">
        <v>9.1999999999999993</v>
      </c>
      <c r="X51" s="1">
        <v>9.6</v>
      </c>
      <c r="Y51" s="1">
        <v>10.6</v>
      </c>
      <c r="Z51" s="1">
        <v>10.6</v>
      </c>
      <c r="AA51" s="1">
        <v>9.8000000000000007</v>
      </c>
      <c r="AB51" s="1"/>
      <c r="AC51" s="1">
        <f t="shared" si="7"/>
        <v>9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39</v>
      </c>
      <c r="C52" s="1">
        <v>456</v>
      </c>
      <c r="D52" s="1">
        <v>510</v>
      </c>
      <c r="E52" s="1">
        <v>495</v>
      </c>
      <c r="F52" s="1">
        <v>370</v>
      </c>
      <c r="G52" s="6">
        <v>0.4</v>
      </c>
      <c r="H52" s="1">
        <v>40</v>
      </c>
      <c r="I52" s="1" t="s">
        <v>33</v>
      </c>
      <c r="J52" s="1">
        <v>500</v>
      </c>
      <c r="K52" s="1">
        <f t="shared" si="14"/>
        <v>-5</v>
      </c>
      <c r="L52" s="1"/>
      <c r="M52" s="1"/>
      <c r="N52" s="1">
        <v>116.59999999999989</v>
      </c>
      <c r="O52" s="1">
        <v>346.40000000000009</v>
      </c>
      <c r="P52" s="1">
        <f t="shared" si="3"/>
        <v>99</v>
      </c>
      <c r="Q52" s="5">
        <f>11.4*P52-O52-N52-F52</f>
        <v>295.60000000000014</v>
      </c>
      <c r="R52" s="5"/>
      <c r="S52" s="1"/>
      <c r="T52" s="1">
        <f t="shared" si="5"/>
        <v>11.400000000000002</v>
      </c>
      <c r="U52" s="1">
        <f t="shared" si="6"/>
        <v>8.4141414141414135</v>
      </c>
      <c r="V52" s="1">
        <v>93.2</v>
      </c>
      <c r="W52" s="1">
        <v>91.6</v>
      </c>
      <c r="X52" s="1">
        <v>95.2</v>
      </c>
      <c r="Y52" s="1">
        <v>94.4</v>
      </c>
      <c r="Z52" s="1">
        <v>92</v>
      </c>
      <c r="AA52" s="1">
        <v>95.6</v>
      </c>
      <c r="AB52" s="1"/>
      <c r="AC52" s="1">
        <f t="shared" si="7"/>
        <v>118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32</v>
      </c>
      <c r="C53" s="1">
        <v>187.01599999999999</v>
      </c>
      <c r="D53" s="1">
        <v>10.85</v>
      </c>
      <c r="E53" s="1">
        <v>187.001</v>
      </c>
      <c r="F53" s="1">
        <v>-7.7690000000000001</v>
      </c>
      <c r="G53" s="6">
        <v>1</v>
      </c>
      <c r="H53" s="1">
        <v>50</v>
      </c>
      <c r="I53" s="1" t="s">
        <v>33</v>
      </c>
      <c r="J53" s="1">
        <v>188.25</v>
      </c>
      <c r="K53" s="1">
        <f t="shared" si="14"/>
        <v>-1.2489999999999952</v>
      </c>
      <c r="L53" s="1"/>
      <c r="M53" s="1"/>
      <c r="N53" s="1">
        <v>48.647199999999998</v>
      </c>
      <c r="O53" s="1">
        <v>266.93560000000002</v>
      </c>
      <c r="P53" s="1">
        <f t="shared" si="3"/>
        <v>37.400199999999998</v>
      </c>
      <c r="Q53" s="5">
        <f>12*P53-O53-N53-F53</f>
        <v>140.98859999999996</v>
      </c>
      <c r="R53" s="5"/>
      <c r="S53" s="1"/>
      <c r="T53" s="1">
        <f t="shared" si="5"/>
        <v>12</v>
      </c>
      <c r="U53" s="1">
        <f t="shared" si="6"/>
        <v>8.230271495874355</v>
      </c>
      <c r="V53" s="1">
        <v>36.614199999999997</v>
      </c>
      <c r="W53" s="1">
        <v>20.3492</v>
      </c>
      <c r="X53" s="1">
        <v>18.688400000000001</v>
      </c>
      <c r="Y53" s="1">
        <v>24.0276</v>
      </c>
      <c r="Z53" s="1">
        <v>23.488399999999999</v>
      </c>
      <c r="AA53" s="1">
        <v>18.112200000000001</v>
      </c>
      <c r="AB53" s="1"/>
      <c r="AC53" s="1">
        <f t="shared" si="7"/>
        <v>141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32</v>
      </c>
      <c r="C54" s="1">
        <v>163</v>
      </c>
      <c r="D54" s="1">
        <v>95.665000000000006</v>
      </c>
      <c r="E54" s="1">
        <v>122.42700000000001</v>
      </c>
      <c r="F54" s="1">
        <v>123.46299999999999</v>
      </c>
      <c r="G54" s="6">
        <v>1</v>
      </c>
      <c r="H54" s="1">
        <v>50</v>
      </c>
      <c r="I54" s="1" t="s">
        <v>33</v>
      </c>
      <c r="J54" s="1">
        <v>118.834</v>
      </c>
      <c r="K54" s="1">
        <f t="shared" si="14"/>
        <v>3.5930000000000035</v>
      </c>
      <c r="L54" s="1"/>
      <c r="M54" s="1"/>
      <c r="N54" s="1">
        <v>25.712599999999991</v>
      </c>
      <c r="O54" s="1">
        <v>71.156399999999991</v>
      </c>
      <c r="P54" s="1">
        <f t="shared" si="3"/>
        <v>24.485400000000002</v>
      </c>
      <c r="Q54" s="5">
        <f t="shared" si="13"/>
        <v>49.007400000000047</v>
      </c>
      <c r="R54" s="5"/>
      <c r="S54" s="1"/>
      <c r="T54" s="1">
        <f t="shared" si="5"/>
        <v>11</v>
      </c>
      <c r="U54" s="1">
        <f t="shared" si="6"/>
        <v>8.9985052316890854</v>
      </c>
      <c r="V54" s="1">
        <v>23.515999999999998</v>
      </c>
      <c r="W54" s="1">
        <v>22.1586</v>
      </c>
      <c r="X54" s="1">
        <v>22.7498</v>
      </c>
      <c r="Y54" s="1">
        <v>26.9834</v>
      </c>
      <c r="Z54" s="1">
        <v>26.103200000000001</v>
      </c>
      <c r="AA54" s="1">
        <v>17.913399999999999</v>
      </c>
      <c r="AB54" s="1"/>
      <c r="AC54" s="1">
        <f t="shared" si="7"/>
        <v>49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92</v>
      </c>
      <c r="B55" s="10" t="s">
        <v>32</v>
      </c>
      <c r="C55" s="10">
        <v>94.855999999999995</v>
      </c>
      <c r="D55" s="10">
        <v>51.241999999999997</v>
      </c>
      <c r="E55" s="10">
        <v>49.436</v>
      </c>
      <c r="F55" s="10">
        <v>94.382000000000005</v>
      </c>
      <c r="G55" s="11">
        <v>0</v>
      </c>
      <c r="H55" s="10">
        <v>40</v>
      </c>
      <c r="I55" s="10" t="s">
        <v>52</v>
      </c>
      <c r="J55" s="10">
        <v>46.188000000000002</v>
      </c>
      <c r="K55" s="10">
        <f t="shared" si="14"/>
        <v>3.2479999999999976</v>
      </c>
      <c r="L55" s="10"/>
      <c r="M55" s="10"/>
      <c r="N55" s="10"/>
      <c r="O55" s="10"/>
      <c r="P55" s="10">
        <f t="shared" si="3"/>
        <v>9.8872</v>
      </c>
      <c r="Q55" s="12"/>
      <c r="R55" s="12"/>
      <c r="S55" s="10"/>
      <c r="T55" s="10">
        <f t="shared" si="5"/>
        <v>9.5458774981794647</v>
      </c>
      <c r="U55" s="10">
        <f t="shared" si="6"/>
        <v>9.5458774981794647</v>
      </c>
      <c r="V55" s="10">
        <v>10.040800000000001</v>
      </c>
      <c r="W55" s="10">
        <v>0.76019999999999999</v>
      </c>
      <c r="X55" s="10">
        <v>2.2932000000000001</v>
      </c>
      <c r="Y55" s="10">
        <v>12.4506</v>
      </c>
      <c r="Z55" s="10">
        <v>12.490399999999999</v>
      </c>
      <c r="AA55" s="10">
        <v>3.1644000000000001</v>
      </c>
      <c r="AB55" s="10" t="s">
        <v>93</v>
      </c>
      <c r="AC55" s="10">
        <f t="shared" si="7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94</v>
      </c>
      <c r="B56" s="1" t="s">
        <v>32</v>
      </c>
      <c r="C56" s="1">
        <v>207.846</v>
      </c>
      <c r="D56" s="1">
        <v>339.089</v>
      </c>
      <c r="E56" s="14">
        <v>147.32499999999999</v>
      </c>
      <c r="F56" s="14">
        <v>335.45800000000003</v>
      </c>
      <c r="G56" s="6">
        <v>1</v>
      </c>
      <c r="H56" s="1">
        <v>40</v>
      </c>
      <c r="I56" s="1" t="s">
        <v>95</v>
      </c>
      <c r="J56" s="1">
        <v>141.79499999999999</v>
      </c>
      <c r="K56" s="1">
        <f t="shared" si="14"/>
        <v>5.5300000000000011</v>
      </c>
      <c r="L56" s="1"/>
      <c r="M56" s="1"/>
      <c r="N56" s="1">
        <v>34.131599999999992</v>
      </c>
      <c r="O56" s="1"/>
      <c r="P56" s="1">
        <f t="shared" si="3"/>
        <v>29.464999999999996</v>
      </c>
      <c r="Q56" s="5"/>
      <c r="R56" s="5"/>
      <c r="S56" s="1"/>
      <c r="T56" s="1">
        <f t="shared" si="5"/>
        <v>12.543342949261838</v>
      </c>
      <c r="U56" s="1">
        <f t="shared" si="6"/>
        <v>12.543342949261838</v>
      </c>
      <c r="V56" s="1">
        <v>30.284400000000002</v>
      </c>
      <c r="W56" s="1">
        <v>45.791600000000003</v>
      </c>
      <c r="X56" s="1">
        <v>47.502000000000002</v>
      </c>
      <c r="Y56" s="1">
        <v>34.734999999999999</v>
      </c>
      <c r="Z56" s="1">
        <v>36.747399999999999</v>
      </c>
      <c r="AA56" s="1">
        <v>45.786000000000001</v>
      </c>
      <c r="AB56" s="1" t="s">
        <v>96</v>
      </c>
      <c r="AC56" s="1">
        <f t="shared" si="7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39</v>
      </c>
      <c r="C57" s="1">
        <v>48</v>
      </c>
      <c r="D57" s="1">
        <v>30</v>
      </c>
      <c r="E57" s="1">
        <v>32</v>
      </c>
      <c r="F57" s="1">
        <v>35</v>
      </c>
      <c r="G57" s="6">
        <v>0.45</v>
      </c>
      <c r="H57" s="1">
        <v>50</v>
      </c>
      <c r="I57" s="1" t="s">
        <v>33</v>
      </c>
      <c r="J57" s="1">
        <v>32</v>
      </c>
      <c r="K57" s="1">
        <f t="shared" si="14"/>
        <v>0</v>
      </c>
      <c r="L57" s="1"/>
      <c r="M57" s="1"/>
      <c r="N57" s="1">
        <v>10</v>
      </c>
      <c r="O57" s="1">
        <v>36</v>
      </c>
      <c r="P57" s="1">
        <f t="shared" si="3"/>
        <v>6.4</v>
      </c>
      <c r="Q57" s="5"/>
      <c r="R57" s="5"/>
      <c r="S57" s="1"/>
      <c r="T57" s="1">
        <f t="shared" si="5"/>
        <v>12.65625</v>
      </c>
      <c r="U57" s="1">
        <f t="shared" si="6"/>
        <v>12.65625</v>
      </c>
      <c r="V57" s="1">
        <v>8.1999999999999993</v>
      </c>
      <c r="W57" s="1">
        <v>6.2</v>
      </c>
      <c r="X57" s="1">
        <v>5.8</v>
      </c>
      <c r="Y57" s="1">
        <v>7.6</v>
      </c>
      <c r="Z57" s="1">
        <v>7</v>
      </c>
      <c r="AA57" s="1">
        <v>6.8</v>
      </c>
      <c r="AB57" s="1"/>
      <c r="AC57" s="1">
        <f t="shared" si="7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98</v>
      </c>
      <c r="B58" s="1" t="s">
        <v>32</v>
      </c>
      <c r="C58" s="1">
        <v>27.913</v>
      </c>
      <c r="D58" s="1">
        <v>65.578000000000003</v>
      </c>
      <c r="E58" s="1">
        <v>29.433</v>
      </c>
      <c r="F58" s="1">
        <v>60</v>
      </c>
      <c r="G58" s="6">
        <v>1</v>
      </c>
      <c r="H58" s="1">
        <v>40</v>
      </c>
      <c r="I58" s="1" t="s">
        <v>33</v>
      </c>
      <c r="J58" s="1">
        <v>28.65</v>
      </c>
      <c r="K58" s="1">
        <f t="shared" si="14"/>
        <v>0.78300000000000125</v>
      </c>
      <c r="L58" s="1"/>
      <c r="M58" s="1"/>
      <c r="N58" s="1">
        <v>4.7234000000000016</v>
      </c>
      <c r="O58" s="1"/>
      <c r="P58" s="1">
        <f t="shared" si="3"/>
        <v>5.8865999999999996</v>
      </c>
      <c r="Q58" s="5"/>
      <c r="R58" s="5"/>
      <c r="S58" s="1"/>
      <c r="T58" s="1">
        <f t="shared" si="5"/>
        <v>10.995039581422214</v>
      </c>
      <c r="U58" s="1">
        <f t="shared" si="6"/>
        <v>10.995039581422214</v>
      </c>
      <c r="V58" s="1">
        <v>5.0762</v>
      </c>
      <c r="W58" s="1">
        <v>6.0154000000000014</v>
      </c>
      <c r="X58" s="1">
        <v>6.5504000000000007</v>
      </c>
      <c r="Y58" s="1">
        <v>5.3708</v>
      </c>
      <c r="Z58" s="1">
        <v>6.1866000000000003</v>
      </c>
      <c r="AA58" s="1">
        <v>2.9727999999999999</v>
      </c>
      <c r="AB58" s="1"/>
      <c r="AC58" s="1">
        <f t="shared" si="7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39</v>
      </c>
      <c r="C59" s="1">
        <v>408</v>
      </c>
      <c r="D59" s="1">
        <v>132</v>
      </c>
      <c r="E59" s="1">
        <v>95</v>
      </c>
      <c r="F59" s="1">
        <v>420</v>
      </c>
      <c r="G59" s="6">
        <v>0.4</v>
      </c>
      <c r="H59" s="1">
        <v>40</v>
      </c>
      <c r="I59" s="1" t="s">
        <v>33</v>
      </c>
      <c r="J59" s="1">
        <v>90</v>
      </c>
      <c r="K59" s="1">
        <f t="shared" si="14"/>
        <v>5</v>
      </c>
      <c r="L59" s="1"/>
      <c r="M59" s="1"/>
      <c r="N59" s="1"/>
      <c r="O59" s="1"/>
      <c r="P59" s="1">
        <f t="shared" si="3"/>
        <v>19</v>
      </c>
      <c r="Q59" s="5"/>
      <c r="R59" s="5"/>
      <c r="S59" s="1"/>
      <c r="T59" s="1">
        <f t="shared" si="5"/>
        <v>22.105263157894736</v>
      </c>
      <c r="U59" s="1">
        <f t="shared" si="6"/>
        <v>22.105263157894736</v>
      </c>
      <c r="V59" s="1">
        <v>19.8</v>
      </c>
      <c r="W59" s="1">
        <v>14.6</v>
      </c>
      <c r="X59" s="1">
        <v>13</v>
      </c>
      <c r="Y59" s="1">
        <v>52.8</v>
      </c>
      <c r="Z59" s="1">
        <v>51.8</v>
      </c>
      <c r="AA59" s="1">
        <v>22.2</v>
      </c>
      <c r="AB59" s="19" t="s">
        <v>42</v>
      </c>
      <c r="AC59" s="1">
        <f t="shared" si="7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100</v>
      </c>
      <c r="B60" s="1" t="s">
        <v>39</v>
      </c>
      <c r="C60" s="1">
        <v>91</v>
      </c>
      <c r="D60" s="1">
        <v>89</v>
      </c>
      <c r="E60" s="1">
        <v>105</v>
      </c>
      <c r="F60" s="1">
        <v>68</v>
      </c>
      <c r="G60" s="6">
        <v>0.4</v>
      </c>
      <c r="H60" s="1">
        <v>40</v>
      </c>
      <c r="I60" s="1" t="s">
        <v>33</v>
      </c>
      <c r="J60" s="1">
        <v>104</v>
      </c>
      <c r="K60" s="1">
        <f t="shared" si="14"/>
        <v>1</v>
      </c>
      <c r="L60" s="1"/>
      <c r="M60" s="1"/>
      <c r="N60" s="1">
        <v>17</v>
      </c>
      <c r="O60" s="1">
        <v>124</v>
      </c>
      <c r="P60" s="1">
        <f t="shared" si="3"/>
        <v>21</v>
      </c>
      <c r="Q60" s="5">
        <f t="shared" ref="Q60" si="15">11*P60-O60-N60-F60</f>
        <v>22</v>
      </c>
      <c r="R60" s="5"/>
      <c r="S60" s="1"/>
      <c r="T60" s="1">
        <f t="shared" si="5"/>
        <v>11</v>
      </c>
      <c r="U60" s="1">
        <f t="shared" si="6"/>
        <v>9.9523809523809526</v>
      </c>
      <c r="V60" s="1">
        <v>21.4</v>
      </c>
      <c r="W60" s="1">
        <v>16</v>
      </c>
      <c r="X60" s="1">
        <v>16.600000000000001</v>
      </c>
      <c r="Y60" s="1">
        <v>17.399999999999999</v>
      </c>
      <c r="Z60" s="1">
        <v>17.2</v>
      </c>
      <c r="AA60" s="1">
        <v>22.6</v>
      </c>
      <c r="AB60" s="1"/>
      <c r="AC60" s="1">
        <f t="shared" si="7"/>
        <v>9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6" t="s">
        <v>101</v>
      </c>
      <c r="B61" s="16" t="s">
        <v>32</v>
      </c>
      <c r="C61" s="16"/>
      <c r="D61" s="16"/>
      <c r="E61" s="16"/>
      <c r="F61" s="16"/>
      <c r="G61" s="17">
        <v>0</v>
      </c>
      <c r="H61" s="16">
        <v>50</v>
      </c>
      <c r="I61" s="16" t="s">
        <v>33</v>
      </c>
      <c r="J61" s="16"/>
      <c r="K61" s="16">
        <f t="shared" si="14"/>
        <v>0</v>
      </c>
      <c r="L61" s="16"/>
      <c r="M61" s="16"/>
      <c r="N61" s="16"/>
      <c r="O61" s="16"/>
      <c r="P61" s="16">
        <f t="shared" si="3"/>
        <v>0</v>
      </c>
      <c r="Q61" s="18"/>
      <c r="R61" s="18"/>
      <c r="S61" s="16"/>
      <c r="T61" s="16" t="e">
        <f t="shared" si="5"/>
        <v>#DIV/0!</v>
      </c>
      <c r="U61" s="16" t="e">
        <f t="shared" si="6"/>
        <v>#DIV/0!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 t="s">
        <v>64</v>
      </c>
      <c r="AC61" s="16">
        <f t="shared" si="7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102</v>
      </c>
      <c r="B62" s="1" t="s">
        <v>32</v>
      </c>
      <c r="C62" s="1">
        <v>111.58499999999999</v>
      </c>
      <c r="D62" s="1">
        <v>68.760999999999996</v>
      </c>
      <c r="E62" s="1">
        <v>85.492000000000004</v>
      </c>
      <c r="F62" s="1">
        <v>77.384</v>
      </c>
      <c r="G62" s="6">
        <v>1</v>
      </c>
      <c r="H62" s="1">
        <v>50</v>
      </c>
      <c r="I62" s="1" t="s">
        <v>33</v>
      </c>
      <c r="J62" s="1">
        <v>80.44</v>
      </c>
      <c r="K62" s="1">
        <f t="shared" si="14"/>
        <v>5.0520000000000067</v>
      </c>
      <c r="L62" s="1"/>
      <c r="M62" s="1"/>
      <c r="N62" s="1">
        <v>12.9808</v>
      </c>
      <c r="O62" s="1">
        <v>74.80719999999998</v>
      </c>
      <c r="P62" s="1">
        <f t="shared" si="3"/>
        <v>17.098400000000002</v>
      </c>
      <c r="Q62" s="5">
        <f t="shared" ref="Q62:Q65" si="16">11*P62-O62-N62-F62</f>
        <v>22.910400000000024</v>
      </c>
      <c r="R62" s="5"/>
      <c r="S62" s="1"/>
      <c r="T62" s="1">
        <f t="shared" si="5"/>
        <v>11</v>
      </c>
      <c r="U62" s="1">
        <f t="shared" si="6"/>
        <v>9.6600851541664685</v>
      </c>
      <c r="V62" s="1">
        <v>17.875599999999999</v>
      </c>
      <c r="W62" s="1">
        <v>15.868</v>
      </c>
      <c r="X62" s="1">
        <v>16.117999999999999</v>
      </c>
      <c r="Y62" s="1">
        <v>19.027200000000001</v>
      </c>
      <c r="Z62" s="1">
        <v>18.272200000000002</v>
      </c>
      <c r="AA62" s="1">
        <v>14.275399999999999</v>
      </c>
      <c r="AB62" s="1"/>
      <c r="AC62" s="1">
        <f t="shared" si="7"/>
        <v>23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103</v>
      </c>
      <c r="B63" s="1" t="s">
        <v>32</v>
      </c>
      <c r="C63" s="1">
        <v>87.557000000000002</v>
      </c>
      <c r="D63" s="1">
        <v>32.881</v>
      </c>
      <c r="E63" s="1">
        <v>104.456</v>
      </c>
      <c r="F63" s="1">
        <v>12.462999999999999</v>
      </c>
      <c r="G63" s="6">
        <v>1</v>
      </c>
      <c r="H63" s="1">
        <v>50</v>
      </c>
      <c r="I63" s="1" t="s">
        <v>33</v>
      </c>
      <c r="J63" s="1">
        <v>122.179</v>
      </c>
      <c r="K63" s="1">
        <f t="shared" si="14"/>
        <v>-17.722999999999999</v>
      </c>
      <c r="L63" s="1"/>
      <c r="M63" s="1"/>
      <c r="N63" s="1"/>
      <c r="O63" s="1">
        <v>109.39660000000001</v>
      </c>
      <c r="P63" s="1">
        <f t="shared" si="3"/>
        <v>20.891200000000001</v>
      </c>
      <c r="Q63" s="5">
        <f>12*P63-O63-N63-F63</f>
        <v>128.83480000000003</v>
      </c>
      <c r="R63" s="5"/>
      <c r="S63" s="1"/>
      <c r="T63" s="1">
        <f t="shared" si="5"/>
        <v>12</v>
      </c>
      <c r="U63" s="1">
        <f t="shared" si="6"/>
        <v>5.8330588956115488</v>
      </c>
      <c r="V63" s="1">
        <v>18.972799999999999</v>
      </c>
      <c r="W63" s="1">
        <v>1.0964</v>
      </c>
      <c r="X63" s="1">
        <v>1.0998000000000001</v>
      </c>
      <c r="Y63" s="1">
        <v>9.5074000000000005</v>
      </c>
      <c r="Z63" s="1">
        <v>9.2324000000000002</v>
      </c>
      <c r="AA63" s="1">
        <v>3.2351999999999999</v>
      </c>
      <c r="AB63" s="1"/>
      <c r="AC63" s="1">
        <f t="shared" si="7"/>
        <v>129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39</v>
      </c>
      <c r="C64" s="1">
        <v>48</v>
      </c>
      <c r="D64" s="1"/>
      <c r="E64" s="14">
        <f>30+E101</f>
        <v>37</v>
      </c>
      <c r="F64" s="14">
        <f>10+F101</f>
        <v>3</v>
      </c>
      <c r="G64" s="6">
        <v>0.4</v>
      </c>
      <c r="H64" s="1">
        <v>50</v>
      </c>
      <c r="I64" s="1" t="s">
        <v>33</v>
      </c>
      <c r="J64" s="1">
        <v>30</v>
      </c>
      <c r="K64" s="1">
        <f t="shared" si="14"/>
        <v>7</v>
      </c>
      <c r="L64" s="1"/>
      <c r="M64" s="1"/>
      <c r="N64" s="1">
        <v>15</v>
      </c>
      <c r="O64" s="1">
        <v>61.2</v>
      </c>
      <c r="P64" s="1">
        <f t="shared" si="3"/>
        <v>7.4</v>
      </c>
      <c r="Q64" s="5"/>
      <c r="R64" s="5"/>
      <c r="S64" s="1"/>
      <c r="T64" s="1">
        <f t="shared" si="5"/>
        <v>10.702702702702702</v>
      </c>
      <c r="U64" s="1">
        <f t="shared" si="6"/>
        <v>10.702702702702702</v>
      </c>
      <c r="V64" s="1">
        <v>8.8000000000000007</v>
      </c>
      <c r="W64" s="1">
        <v>5</v>
      </c>
      <c r="X64" s="1">
        <v>4.2</v>
      </c>
      <c r="Y64" s="1">
        <v>4.8</v>
      </c>
      <c r="Z64" s="1">
        <v>4.5999999999999996</v>
      </c>
      <c r="AA64" s="1">
        <v>6.3715999999999999</v>
      </c>
      <c r="AB64" s="1" t="s">
        <v>96</v>
      </c>
      <c r="AC64" s="1">
        <f t="shared" si="7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105</v>
      </c>
      <c r="B65" s="1" t="s">
        <v>39</v>
      </c>
      <c r="C65" s="1">
        <v>664</v>
      </c>
      <c r="D65" s="1">
        <v>360</v>
      </c>
      <c r="E65" s="1">
        <v>500</v>
      </c>
      <c r="F65" s="1">
        <v>386</v>
      </c>
      <c r="G65" s="6">
        <v>0.4</v>
      </c>
      <c r="H65" s="1">
        <v>40</v>
      </c>
      <c r="I65" s="1" t="s">
        <v>33</v>
      </c>
      <c r="J65" s="1">
        <v>503</v>
      </c>
      <c r="K65" s="1">
        <f t="shared" si="14"/>
        <v>-3</v>
      </c>
      <c r="L65" s="1"/>
      <c r="M65" s="1"/>
      <c r="N65" s="1">
        <v>194.8</v>
      </c>
      <c r="O65" s="1">
        <v>396.2</v>
      </c>
      <c r="P65" s="1">
        <f t="shared" si="3"/>
        <v>100</v>
      </c>
      <c r="Q65" s="5">
        <f>11.4*P65-O65-N65-F65</f>
        <v>163</v>
      </c>
      <c r="R65" s="5"/>
      <c r="S65" s="1"/>
      <c r="T65" s="1">
        <f t="shared" si="5"/>
        <v>11.4</v>
      </c>
      <c r="U65" s="1">
        <f t="shared" si="6"/>
        <v>9.77</v>
      </c>
      <c r="V65" s="1">
        <v>104.2</v>
      </c>
      <c r="W65" s="1">
        <v>101.8</v>
      </c>
      <c r="X65" s="1">
        <v>101.4</v>
      </c>
      <c r="Y65" s="1">
        <v>111.6</v>
      </c>
      <c r="Z65" s="1">
        <v>116</v>
      </c>
      <c r="AA65" s="1">
        <v>114.6</v>
      </c>
      <c r="AB65" s="1"/>
      <c r="AC65" s="1">
        <f t="shared" si="7"/>
        <v>65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106</v>
      </c>
      <c r="B66" s="1" t="s">
        <v>39</v>
      </c>
      <c r="C66" s="1">
        <v>404</v>
      </c>
      <c r="D66" s="1">
        <v>684</v>
      </c>
      <c r="E66" s="1">
        <v>388</v>
      </c>
      <c r="F66" s="1">
        <v>603</v>
      </c>
      <c r="G66" s="6">
        <v>0.4</v>
      </c>
      <c r="H66" s="1">
        <v>40</v>
      </c>
      <c r="I66" s="1" t="s">
        <v>33</v>
      </c>
      <c r="J66" s="1">
        <v>395</v>
      </c>
      <c r="K66" s="1">
        <f t="shared" si="14"/>
        <v>-7</v>
      </c>
      <c r="L66" s="1"/>
      <c r="M66" s="1"/>
      <c r="N66" s="1">
        <v>250.2</v>
      </c>
      <c r="O66" s="1"/>
      <c r="P66" s="1">
        <f t="shared" si="3"/>
        <v>77.599999999999994</v>
      </c>
      <c r="Q66" s="5"/>
      <c r="R66" s="5"/>
      <c r="S66" s="1"/>
      <c r="T66" s="1">
        <f t="shared" si="5"/>
        <v>10.994845360824744</v>
      </c>
      <c r="U66" s="1">
        <f t="shared" si="6"/>
        <v>10.994845360824744</v>
      </c>
      <c r="V66" s="1">
        <v>80.2</v>
      </c>
      <c r="W66" s="1">
        <v>113.2</v>
      </c>
      <c r="X66" s="1">
        <v>108.2</v>
      </c>
      <c r="Y66" s="1">
        <v>92.4</v>
      </c>
      <c r="Z66" s="1">
        <v>94</v>
      </c>
      <c r="AA66" s="1">
        <v>70.400000000000006</v>
      </c>
      <c r="AB66" s="1"/>
      <c r="AC66" s="1">
        <f t="shared" si="7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6" t="s">
        <v>107</v>
      </c>
      <c r="B67" s="16" t="s">
        <v>32</v>
      </c>
      <c r="C67" s="16"/>
      <c r="D67" s="16"/>
      <c r="E67" s="16"/>
      <c r="F67" s="16"/>
      <c r="G67" s="17">
        <v>0</v>
      </c>
      <c r="H67" s="16">
        <v>40</v>
      </c>
      <c r="I67" s="16" t="s">
        <v>33</v>
      </c>
      <c r="J67" s="16"/>
      <c r="K67" s="16">
        <f t="shared" si="14"/>
        <v>0</v>
      </c>
      <c r="L67" s="16"/>
      <c r="M67" s="16"/>
      <c r="N67" s="16"/>
      <c r="O67" s="16"/>
      <c r="P67" s="16">
        <f t="shared" si="3"/>
        <v>0</v>
      </c>
      <c r="Q67" s="18"/>
      <c r="R67" s="18"/>
      <c r="S67" s="16"/>
      <c r="T67" s="16" t="e">
        <f t="shared" si="5"/>
        <v>#DIV/0!</v>
      </c>
      <c r="U67" s="16" t="e">
        <f t="shared" si="6"/>
        <v>#DIV/0!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 t="s">
        <v>64</v>
      </c>
      <c r="AC67" s="16">
        <f t="shared" si="7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108</v>
      </c>
      <c r="B68" s="1" t="s">
        <v>32</v>
      </c>
      <c r="C68" s="1">
        <v>156.09399999999999</v>
      </c>
      <c r="D68" s="1">
        <v>120.015</v>
      </c>
      <c r="E68" s="1">
        <v>149.82599999999999</v>
      </c>
      <c r="F68" s="1">
        <v>68.400000000000006</v>
      </c>
      <c r="G68" s="6">
        <v>1</v>
      </c>
      <c r="H68" s="1">
        <v>40</v>
      </c>
      <c r="I68" s="1" t="s">
        <v>33</v>
      </c>
      <c r="J68" s="1">
        <v>142.03</v>
      </c>
      <c r="K68" s="1">
        <f t="shared" si="14"/>
        <v>7.7959999999999923</v>
      </c>
      <c r="L68" s="1"/>
      <c r="M68" s="1"/>
      <c r="N68" s="1">
        <v>54.722199999999987</v>
      </c>
      <c r="O68" s="1">
        <v>123.1318</v>
      </c>
      <c r="P68" s="1">
        <f t="shared" si="3"/>
        <v>29.965199999999999</v>
      </c>
      <c r="Q68" s="5">
        <f t="shared" ref="Q68:Q69" si="17">11*P68-O68-N68-F68</f>
        <v>83.363199999999978</v>
      </c>
      <c r="R68" s="5"/>
      <c r="S68" s="1"/>
      <c r="T68" s="1">
        <f t="shared" si="5"/>
        <v>11</v>
      </c>
      <c r="U68" s="1">
        <f t="shared" si="6"/>
        <v>8.2179995461401898</v>
      </c>
      <c r="V68" s="1">
        <v>30.155799999999999</v>
      </c>
      <c r="W68" s="1">
        <v>25.152200000000001</v>
      </c>
      <c r="X68" s="1">
        <v>24.649799999999999</v>
      </c>
      <c r="Y68" s="1">
        <v>28.094999999999999</v>
      </c>
      <c r="Z68" s="1">
        <v>28.596599999999999</v>
      </c>
      <c r="AA68" s="1">
        <v>27.713000000000001</v>
      </c>
      <c r="AB68" s="15" t="s">
        <v>150</v>
      </c>
      <c r="AC68" s="1">
        <f t="shared" si="7"/>
        <v>83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109</v>
      </c>
      <c r="B69" s="1" t="s">
        <v>32</v>
      </c>
      <c r="C69" s="1">
        <v>156.262</v>
      </c>
      <c r="D69" s="1">
        <v>126.68300000000001</v>
      </c>
      <c r="E69" s="1">
        <v>150.53399999999999</v>
      </c>
      <c r="F69" s="1">
        <v>30</v>
      </c>
      <c r="G69" s="6">
        <v>1</v>
      </c>
      <c r="H69" s="1">
        <v>40</v>
      </c>
      <c r="I69" s="1" t="s">
        <v>33</v>
      </c>
      <c r="J69" s="1">
        <v>142.04900000000001</v>
      </c>
      <c r="K69" s="1">
        <f t="shared" si="14"/>
        <v>8.4849999999999852</v>
      </c>
      <c r="L69" s="1"/>
      <c r="M69" s="1"/>
      <c r="N69" s="1">
        <v>32.899600000000042</v>
      </c>
      <c r="O69" s="1">
        <v>140.65039999999991</v>
      </c>
      <c r="P69" s="1">
        <f t="shared" si="3"/>
        <v>30.1068</v>
      </c>
      <c r="Q69" s="5">
        <f t="shared" si="17"/>
        <v>127.62480000000005</v>
      </c>
      <c r="R69" s="5"/>
      <c r="S69" s="1"/>
      <c r="T69" s="1">
        <f t="shared" si="5"/>
        <v>11</v>
      </c>
      <c r="U69" s="1">
        <f t="shared" si="6"/>
        <v>6.7609310853362015</v>
      </c>
      <c r="V69" s="1">
        <v>28.884399999999999</v>
      </c>
      <c r="W69" s="1">
        <v>26.387599999999999</v>
      </c>
      <c r="X69" s="1">
        <v>27.375800000000002</v>
      </c>
      <c r="Y69" s="1">
        <v>29.734000000000002</v>
      </c>
      <c r="Z69" s="1">
        <v>29.5594</v>
      </c>
      <c r="AA69" s="1">
        <v>25.5364</v>
      </c>
      <c r="AB69" s="15" t="s">
        <v>151</v>
      </c>
      <c r="AC69" s="1">
        <f t="shared" si="7"/>
        <v>128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6" t="s">
        <v>110</v>
      </c>
      <c r="B70" s="16" t="s">
        <v>32</v>
      </c>
      <c r="C70" s="16"/>
      <c r="D70" s="16"/>
      <c r="E70" s="16"/>
      <c r="F70" s="16"/>
      <c r="G70" s="17">
        <v>0</v>
      </c>
      <c r="H70" s="16">
        <v>30</v>
      </c>
      <c r="I70" s="16" t="s">
        <v>33</v>
      </c>
      <c r="J70" s="16"/>
      <c r="K70" s="16">
        <f t="shared" ref="K70:K101" si="18">E70-J70</f>
        <v>0</v>
      </c>
      <c r="L70" s="16"/>
      <c r="M70" s="16"/>
      <c r="N70" s="16"/>
      <c r="O70" s="16"/>
      <c r="P70" s="16">
        <f t="shared" si="3"/>
        <v>0</v>
      </c>
      <c r="Q70" s="18"/>
      <c r="R70" s="18"/>
      <c r="S70" s="16"/>
      <c r="T70" s="16" t="e">
        <f t="shared" si="5"/>
        <v>#DIV/0!</v>
      </c>
      <c r="U70" s="16" t="e">
        <f t="shared" si="6"/>
        <v>#DIV/0!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 t="s">
        <v>64</v>
      </c>
      <c r="AC70" s="16">
        <f t="shared" si="7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111</v>
      </c>
      <c r="B71" s="1" t="s">
        <v>39</v>
      </c>
      <c r="C71" s="1">
        <v>41</v>
      </c>
      <c r="D71" s="1"/>
      <c r="E71" s="1">
        <v>9</v>
      </c>
      <c r="F71" s="1">
        <v>32</v>
      </c>
      <c r="G71" s="6">
        <v>0.6</v>
      </c>
      <c r="H71" s="1">
        <v>60</v>
      </c>
      <c r="I71" s="1" t="s">
        <v>33</v>
      </c>
      <c r="J71" s="1">
        <v>7</v>
      </c>
      <c r="K71" s="1">
        <f t="shared" si="18"/>
        <v>2</v>
      </c>
      <c r="L71" s="1"/>
      <c r="M71" s="1"/>
      <c r="N71" s="1"/>
      <c r="O71" s="1"/>
      <c r="P71" s="1">
        <f t="shared" ref="P71:P101" si="19">E71/5</f>
        <v>1.8</v>
      </c>
      <c r="Q71" s="5"/>
      <c r="R71" s="5"/>
      <c r="S71" s="1"/>
      <c r="T71" s="1">
        <f t="shared" ref="T71:T101" si="20">(F71+N71+O71+Q71)/P71</f>
        <v>17.777777777777779</v>
      </c>
      <c r="U71" s="1">
        <f t="shared" ref="U71:U101" si="21">(F71+N71+O71)/P71</f>
        <v>17.777777777777779</v>
      </c>
      <c r="V71" s="1">
        <v>1.6</v>
      </c>
      <c r="W71" s="1">
        <v>0.6</v>
      </c>
      <c r="X71" s="1">
        <v>0.2</v>
      </c>
      <c r="Y71" s="1">
        <v>0</v>
      </c>
      <c r="Z71" s="1">
        <v>0</v>
      </c>
      <c r="AA71" s="1">
        <v>-0.2</v>
      </c>
      <c r="AB71" s="19" t="s">
        <v>42</v>
      </c>
      <c r="AC71" s="1">
        <f t="shared" ref="AC71:AC101" si="22"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6" t="s">
        <v>112</v>
      </c>
      <c r="B72" s="16" t="s">
        <v>39</v>
      </c>
      <c r="C72" s="16"/>
      <c r="D72" s="16"/>
      <c r="E72" s="16"/>
      <c r="F72" s="16"/>
      <c r="G72" s="17">
        <v>0</v>
      </c>
      <c r="H72" s="16">
        <v>50</v>
      </c>
      <c r="I72" s="16" t="s">
        <v>33</v>
      </c>
      <c r="J72" s="16"/>
      <c r="K72" s="16">
        <f t="shared" si="18"/>
        <v>0</v>
      </c>
      <c r="L72" s="16"/>
      <c r="M72" s="16"/>
      <c r="N72" s="16"/>
      <c r="O72" s="16"/>
      <c r="P72" s="16">
        <f t="shared" si="19"/>
        <v>0</v>
      </c>
      <c r="Q72" s="18"/>
      <c r="R72" s="18"/>
      <c r="S72" s="16"/>
      <c r="T72" s="16" t="e">
        <f t="shared" si="20"/>
        <v>#DIV/0!</v>
      </c>
      <c r="U72" s="16" t="e">
        <f t="shared" si="21"/>
        <v>#DIV/0!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 t="s">
        <v>64</v>
      </c>
      <c r="AC72" s="16">
        <f t="shared" si="22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6" t="s">
        <v>113</v>
      </c>
      <c r="B73" s="16" t="s">
        <v>39</v>
      </c>
      <c r="C73" s="16"/>
      <c r="D73" s="16"/>
      <c r="E73" s="16"/>
      <c r="F73" s="16"/>
      <c r="G73" s="17">
        <v>0</v>
      </c>
      <c r="H73" s="16">
        <v>50</v>
      </c>
      <c r="I73" s="16" t="s">
        <v>33</v>
      </c>
      <c r="J73" s="16"/>
      <c r="K73" s="16">
        <f t="shared" si="18"/>
        <v>0</v>
      </c>
      <c r="L73" s="16"/>
      <c r="M73" s="16"/>
      <c r="N73" s="16"/>
      <c r="O73" s="16"/>
      <c r="P73" s="16">
        <f t="shared" si="19"/>
        <v>0</v>
      </c>
      <c r="Q73" s="18"/>
      <c r="R73" s="18"/>
      <c r="S73" s="16"/>
      <c r="T73" s="16" t="e">
        <f t="shared" si="20"/>
        <v>#DIV/0!</v>
      </c>
      <c r="U73" s="16" t="e">
        <f t="shared" si="21"/>
        <v>#DIV/0!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-0.2</v>
      </c>
      <c r="AB73" s="16" t="s">
        <v>64</v>
      </c>
      <c r="AC73" s="16">
        <f t="shared" si="22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6" t="s">
        <v>114</v>
      </c>
      <c r="B74" s="16" t="s">
        <v>39</v>
      </c>
      <c r="C74" s="16"/>
      <c r="D74" s="16"/>
      <c r="E74" s="16"/>
      <c r="F74" s="16"/>
      <c r="G74" s="17">
        <v>0</v>
      </c>
      <c r="H74" s="16">
        <v>30</v>
      </c>
      <c r="I74" s="16" t="s">
        <v>33</v>
      </c>
      <c r="J74" s="16"/>
      <c r="K74" s="16">
        <f t="shared" si="18"/>
        <v>0</v>
      </c>
      <c r="L74" s="16"/>
      <c r="M74" s="16"/>
      <c r="N74" s="16"/>
      <c r="O74" s="16"/>
      <c r="P74" s="16">
        <f t="shared" si="19"/>
        <v>0</v>
      </c>
      <c r="Q74" s="18"/>
      <c r="R74" s="18"/>
      <c r="S74" s="16"/>
      <c r="T74" s="16" t="e">
        <f t="shared" si="20"/>
        <v>#DIV/0!</v>
      </c>
      <c r="U74" s="16" t="e">
        <f t="shared" si="21"/>
        <v>#DIV/0!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 t="s">
        <v>64</v>
      </c>
      <c r="AC74" s="16">
        <f t="shared" si="22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115</v>
      </c>
      <c r="B75" s="1" t="s">
        <v>39</v>
      </c>
      <c r="C75" s="1">
        <v>33</v>
      </c>
      <c r="D75" s="1"/>
      <c r="E75" s="1">
        <v>7</v>
      </c>
      <c r="F75" s="1">
        <v>24</v>
      </c>
      <c r="G75" s="6">
        <v>0.6</v>
      </c>
      <c r="H75" s="1">
        <v>55</v>
      </c>
      <c r="I75" s="1" t="s">
        <v>33</v>
      </c>
      <c r="J75" s="1">
        <v>7</v>
      </c>
      <c r="K75" s="1">
        <f t="shared" si="18"/>
        <v>0</v>
      </c>
      <c r="L75" s="1"/>
      <c r="M75" s="1"/>
      <c r="N75" s="1"/>
      <c r="O75" s="1"/>
      <c r="P75" s="1">
        <f t="shared" si="19"/>
        <v>1.4</v>
      </c>
      <c r="Q75" s="5"/>
      <c r="R75" s="5"/>
      <c r="S75" s="1"/>
      <c r="T75" s="1">
        <f t="shared" si="20"/>
        <v>17.142857142857142</v>
      </c>
      <c r="U75" s="1">
        <f t="shared" si="21"/>
        <v>17.142857142857142</v>
      </c>
      <c r="V75" s="1">
        <v>1.6</v>
      </c>
      <c r="W75" s="1">
        <v>0.6</v>
      </c>
      <c r="X75" s="1">
        <v>0.2</v>
      </c>
      <c r="Y75" s="1">
        <v>0.8</v>
      </c>
      <c r="Z75" s="1">
        <v>0.8</v>
      </c>
      <c r="AA75" s="1">
        <v>1</v>
      </c>
      <c r="AB75" s="19" t="s">
        <v>42</v>
      </c>
      <c r="AC75" s="1">
        <f t="shared" si="22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6" t="s">
        <v>116</v>
      </c>
      <c r="B76" s="16" t="s">
        <v>39</v>
      </c>
      <c r="C76" s="16"/>
      <c r="D76" s="16"/>
      <c r="E76" s="16"/>
      <c r="F76" s="16"/>
      <c r="G76" s="17">
        <v>0</v>
      </c>
      <c r="H76" s="16">
        <v>40</v>
      </c>
      <c r="I76" s="16" t="s">
        <v>33</v>
      </c>
      <c r="J76" s="16"/>
      <c r="K76" s="16">
        <f t="shared" si="18"/>
        <v>0</v>
      </c>
      <c r="L76" s="16"/>
      <c r="M76" s="16"/>
      <c r="N76" s="16"/>
      <c r="O76" s="16"/>
      <c r="P76" s="16">
        <f t="shared" si="19"/>
        <v>0</v>
      </c>
      <c r="Q76" s="18"/>
      <c r="R76" s="18"/>
      <c r="S76" s="16"/>
      <c r="T76" s="16" t="e">
        <f t="shared" si="20"/>
        <v>#DIV/0!</v>
      </c>
      <c r="U76" s="16" t="e">
        <f t="shared" si="21"/>
        <v>#DIV/0!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 t="s">
        <v>64</v>
      </c>
      <c r="AC76" s="16">
        <f t="shared" si="22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117</v>
      </c>
      <c r="B77" s="1" t="s">
        <v>39</v>
      </c>
      <c r="C77" s="1"/>
      <c r="D77" s="1">
        <v>54</v>
      </c>
      <c r="E77" s="1">
        <v>9</v>
      </c>
      <c r="F77" s="1">
        <v>45</v>
      </c>
      <c r="G77" s="6">
        <v>0.4</v>
      </c>
      <c r="H77" s="1">
        <v>50</v>
      </c>
      <c r="I77" s="1" t="s">
        <v>33</v>
      </c>
      <c r="J77" s="1">
        <v>9</v>
      </c>
      <c r="K77" s="1">
        <f t="shared" si="18"/>
        <v>0</v>
      </c>
      <c r="L77" s="1"/>
      <c r="M77" s="1"/>
      <c r="N77" s="1"/>
      <c r="O77" s="1"/>
      <c r="P77" s="1">
        <f t="shared" si="19"/>
        <v>1.8</v>
      </c>
      <c r="Q77" s="5"/>
      <c r="R77" s="5"/>
      <c r="S77" s="1"/>
      <c r="T77" s="1">
        <f t="shared" si="20"/>
        <v>25</v>
      </c>
      <c r="U77" s="1">
        <f t="shared" si="21"/>
        <v>25</v>
      </c>
      <c r="V77" s="1">
        <v>1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 t="s">
        <v>118</v>
      </c>
      <c r="AC77" s="1">
        <f t="shared" si="22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6" t="s">
        <v>119</v>
      </c>
      <c r="B78" s="16" t="s">
        <v>39</v>
      </c>
      <c r="C78" s="16"/>
      <c r="D78" s="16"/>
      <c r="E78" s="16"/>
      <c r="F78" s="16"/>
      <c r="G78" s="17">
        <v>0</v>
      </c>
      <c r="H78" s="16">
        <v>150</v>
      </c>
      <c r="I78" s="16" t="s">
        <v>33</v>
      </c>
      <c r="J78" s="16"/>
      <c r="K78" s="16">
        <f t="shared" si="18"/>
        <v>0</v>
      </c>
      <c r="L78" s="16"/>
      <c r="M78" s="16"/>
      <c r="N78" s="16"/>
      <c r="O78" s="16"/>
      <c r="P78" s="16">
        <f t="shared" si="19"/>
        <v>0</v>
      </c>
      <c r="Q78" s="18"/>
      <c r="R78" s="18"/>
      <c r="S78" s="16"/>
      <c r="T78" s="16" t="e">
        <f t="shared" si="20"/>
        <v>#DIV/0!</v>
      </c>
      <c r="U78" s="16" t="e">
        <f t="shared" si="21"/>
        <v>#DIV/0!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 t="s">
        <v>64</v>
      </c>
      <c r="AC78" s="16">
        <f t="shared" si="22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6" t="s">
        <v>120</v>
      </c>
      <c r="B79" s="16" t="s">
        <v>39</v>
      </c>
      <c r="C79" s="16"/>
      <c r="D79" s="16"/>
      <c r="E79" s="16"/>
      <c r="F79" s="16"/>
      <c r="G79" s="17">
        <v>0</v>
      </c>
      <c r="H79" s="16">
        <v>60</v>
      </c>
      <c r="I79" s="16" t="s">
        <v>33</v>
      </c>
      <c r="J79" s="16"/>
      <c r="K79" s="16">
        <f t="shared" si="18"/>
        <v>0</v>
      </c>
      <c r="L79" s="16"/>
      <c r="M79" s="16"/>
      <c r="N79" s="16"/>
      <c r="O79" s="16"/>
      <c r="P79" s="16">
        <f t="shared" si="19"/>
        <v>0</v>
      </c>
      <c r="Q79" s="18"/>
      <c r="R79" s="18"/>
      <c r="S79" s="16"/>
      <c r="T79" s="16" t="e">
        <f t="shared" si="20"/>
        <v>#DIV/0!</v>
      </c>
      <c r="U79" s="16" t="e">
        <f t="shared" si="21"/>
        <v>#DIV/0!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 t="s">
        <v>64</v>
      </c>
      <c r="AC79" s="16">
        <f t="shared" si="22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6" t="s">
        <v>121</v>
      </c>
      <c r="B80" s="16" t="s">
        <v>39</v>
      </c>
      <c r="C80" s="16"/>
      <c r="D80" s="16"/>
      <c r="E80" s="16"/>
      <c r="F80" s="16"/>
      <c r="G80" s="17">
        <v>0</v>
      </c>
      <c r="H80" s="16">
        <v>60</v>
      </c>
      <c r="I80" s="16" t="s">
        <v>33</v>
      </c>
      <c r="J80" s="16">
        <v>10</v>
      </c>
      <c r="K80" s="16">
        <f t="shared" si="18"/>
        <v>-10</v>
      </c>
      <c r="L80" s="16"/>
      <c r="M80" s="16"/>
      <c r="N80" s="16"/>
      <c r="O80" s="16"/>
      <c r="P80" s="16">
        <f t="shared" si="19"/>
        <v>0</v>
      </c>
      <c r="Q80" s="18"/>
      <c r="R80" s="18"/>
      <c r="S80" s="16"/>
      <c r="T80" s="16" t="e">
        <f t="shared" si="20"/>
        <v>#DIV/0!</v>
      </c>
      <c r="U80" s="16" t="e">
        <f t="shared" si="21"/>
        <v>#DIV/0!</v>
      </c>
      <c r="V80" s="16">
        <v>0</v>
      </c>
      <c r="W80" s="16">
        <v>0</v>
      </c>
      <c r="X80" s="16">
        <v>0</v>
      </c>
      <c r="Y80" s="16">
        <v>-0.2</v>
      </c>
      <c r="Z80" s="16">
        <v>-0.2</v>
      </c>
      <c r="AA80" s="16">
        <v>0</v>
      </c>
      <c r="AB80" s="16" t="s">
        <v>64</v>
      </c>
      <c r="AC80" s="16">
        <f t="shared" si="22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122</v>
      </c>
      <c r="B81" s="1" t="s">
        <v>32</v>
      </c>
      <c r="C81" s="1">
        <v>144.297</v>
      </c>
      <c r="D81" s="1">
        <v>88.647999999999996</v>
      </c>
      <c r="E81" s="1">
        <v>12.782</v>
      </c>
      <c r="F81" s="1">
        <v>126</v>
      </c>
      <c r="G81" s="6">
        <v>1</v>
      </c>
      <c r="H81" s="1">
        <v>55</v>
      </c>
      <c r="I81" s="1" t="s">
        <v>33</v>
      </c>
      <c r="J81" s="1">
        <v>14.09</v>
      </c>
      <c r="K81" s="1">
        <f t="shared" si="18"/>
        <v>-1.3079999999999998</v>
      </c>
      <c r="L81" s="1"/>
      <c r="M81" s="1"/>
      <c r="N81" s="1"/>
      <c r="O81" s="1"/>
      <c r="P81" s="1">
        <f t="shared" si="19"/>
        <v>2.5564</v>
      </c>
      <c r="Q81" s="5"/>
      <c r="R81" s="5"/>
      <c r="S81" s="1"/>
      <c r="T81" s="1">
        <f t="shared" si="20"/>
        <v>49.28806133625411</v>
      </c>
      <c r="U81" s="1">
        <f t="shared" si="21"/>
        <v>49.28806133625411</v>
      </c>
      <c r="V81" s="1">
        <v>2.8220000000000001</v>
      </c>
      <c r="W81" s="1">
        <v>7.1322000000000001</v>
      </c>
      <c r="X81" s="1">
        <v>7.9034000000000004</v>
      </c>
      <c r="Y81" s="1">
        <v>9.4730000000000008</v>
      </c>
      <c r="Z81" s="1">
        <v>11.099399999999999</v>
      </c>
      <c r="AA81" s="1">
        <v>18.162800000000001</v>
      </c>
      <c r="AB81" s="13" t="s">
        <v>37</v>
      </c>
      <c r="AC81" s="1">
        <f t="shared" si="22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123</v>
      </c>
      <c r="B82" s="1" t="s">
        <v>32</v>
      </c>
      <c r="C82" s="1">
        <v>105.795</v>
      </c>
      <c r="D82" s="1">
        <v>3.5670000000000002</v>
      </c>
      <c r="E82" s="1">
        <v>8.0030000000000001</v>
      </c>
      <c r="F82" s="1">
        <v>99.994</v>
      </c>
      <c r="G82" s="6">
        <v>1</v>
      </c>
      <c r="H82" s="1" t="e">
        <v>#N/A</v>
      </c>
      <c r="I82" s="1" t="s">
        <v>124</v>
      </c>
      <c r="J82" s="1">
        <v>10</v>
      </c>
      <c r="K82" s="1">
        <f t="shared" si="18"/>
        <v>-1.9969999999999999</v>
      </c>
      <c r="L82" s="1"/>
      <c r="M82" s="1"/>
      <c r="N82" s="1"/>
      <c r="O82" s="1"/>
      <c r="P82" s="1">
        <f t="shared" si="19"/>
        <v>1.6006</v>
      </c>
      <c r="Q82" s="5"/>
      <c r="R82" s="5"/>
      <c r="S82" s="1"/>
      <c r="T82" s="1">
        <f t="shared" si="20"/>
        <v>62.472822691490691</v>
      </c>
      <c r="U82" s="1">
        <f t="shared" si="21"/>
        <v>62.472822691490691</v>
      </c>
      <c r="V82" s="1">
        <v>1.8735999999999999</v>
      </c>
      <c r="W82" s="1">
        <v>2.94</v>
      </c>
      <c r="X82" s="1">
        <v>2.94</v>
      </c>
      <c r="Y82" s="1">
        <v>2.1328</v>
      </c>
      <c r="Z82" s="1">
        <v>2.1328</v>
      </c>
      <c r="AA82" s="1">
        <v>9.2664000000000009</v>
      </c>
      <c r="AB82" s="19" t="s">
        <v>42</v>
      </c>
      <c r="AC82" s="1">
        <f t="shared" si="22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125</v>
      </c>
      <c r="B83" s="1" t="s">
        <v>39</v>
      </c>
      <c r="C83" s="1">
        <v>35</v>
      </c>
      <c r="D83" s="1"/>
      <c r="E83" s="1">
        <v>3</v>
      </c>
      <c r="F83" s="1">
        <v>27</v>
      </c>
      <c r="G83" s="6">
        <v>0.4</v>
      </c>
      <c r="H83" s="1">
        <v>55</v>
      </c>
      <c r="I83" s="1" t="s">
        <v>33</v>
      </c>
      <c r="J83" s="1">
        <v>4</v>
      </c>
      <c r="K83" s="1">
        <f t="shared" si="18"/>
        <v>-1</v>
      </c>
      <c r="L83" s="1"/>
      <c r="M83" s="1"/>
      <c r="N83" s="1"/>
      <c r="O83" s="1"/>
      <c r="P83" s="1">
        <f t="shared" si="19"/>
        <v>0.6</v>
      </c>
      <c r="Q83" s="5"/>
      <c r="R83" s="5"/>
      <c r="S83" s="1"/>
      <c r="T83" s="1">
        <f t="shared" si="20"/>
        <v>45</v>
      </c>
      <c r="U83" s="1">
        <f t="shared" si="21"/>
        <v>45</v>
      </c>
      <c r="V83" s="1">
        <v>1.6</v>
      </c>
      <c r="W83" s="1">
        <v>2.2000000000000002</v>
      </c>
      <c r="X83" s="1">
        <v>2.6</v>
      </c>
      <c r="Y83" s="1">
        <v>3.4</v>
      </c>
      <c r="Z83" s="1">
        <v>2.2000000000000002</v>
      </c>
      <c r="AA83" s="1">
        <v>2.2000000000000002</v>
      </c>
      <c r="AB83" s="19" t="s">
        <v>42</v>
      </c>
      <c r="AC83" s="1">
        <f t="shared" si="22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126</v>
      </c>
      <c r="B84" s="1" t="s">
        <v>32</v>
      </c>
      <c r="C84" s="1">
        <v>137.81200000000001</v>
      </c>
      <c r="D84" s="1">
        <v>2.5</v>
      </c>
      <c r="E84" s="1">
        <v>30.53</v>
      </c>
      <c r="F84" s="1">
        <v>105</v>
      </c>
      <c r="G84" s="6">
        <v>1</v>
      </c>
      <c r="H84" s="1">
        <v>55</v>
      </c>
      <c r="I84" s="1" t="s">
        <v>33</v>
      </c>
      <c r="J84" s="1">
        <v>31.216000000000001</v>
      </c>
      <c r="K84" s="1">
        <f t="shared" si="18"/>
        <v>-0.68599999999999994</v>
      </c>
      <c r="L84" s="1"/>
      <c r="M84" s="1"/>
      <c r="N84" s="1"/>
      <c r="O84" s="1"/>
      <c r="P84" s="1">
        <f t="shared" si="19"/>
        <v>6.1059999999999999</v>
      </c>
      <c r="Q84" s="5"/>
      <c r="R84" s="5"/>
      <c r="S84" s="1"/>
      <c r="T84" s="1">
        <f t="shared" si="20"/>
        <v>17.196200458565347</v>
      </c>
      <c r="U84" s="1">
        <f t="shared" si="21"/>
        <v>17.196200458565347</v>
      </c>
      <c r="V84" s="1">
        <v>6.63</v>
      </c>
      <c r="W84" s="1">
        <v>11.4482</v>
      </c>
      <c r="X84" s="1">
        <v>12.7926</v>
      </c>
      <c r="Y84" s="1">
        <v>12.6694</v>
      </c>
      <c r="Z84" s="1">
        <v>11.9778</v>
      </c>
      <c r="AA84" s="1">
        <v>19.295999999999999</v>
      </c>
      <c r="AB84" s="13" t="s">
        <v>37</v>
      </c>
      <c r="AC84" s="1">
        <f t="shared" si="22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127</v>
      </c>
      <c r="B85" s="1" t="s">
        <v>39</v>
      </c>
      <c r="C85" s="1">
        <v>12</v>
      </c>
      <c r="D85" s="1">
        <v>43</v>
      </c>
      <c r="E85" s="1">
        <v>4</v>
      </c>
      <c r="F85" s="1">
        <v>50</v>
      </c>
      <c r="G85" s="6">
        <v>0.4</v>
      </c>
      <c r="H85" s="1">
        <v>55</v>
      </c>
      <c r="I85" s="1" t="s">
        <v>33</v>
      </c>
      <c r="J85" s="1">
        <v>4</v>
      </c>
      <c r="K85" s="1">
        <f t="shared" si="18"/>
        <v>0</v>
      </c>
      <c r="L85" s="1"/>
      <c r="M85" s="1"/>
      <c r="N85" s="1"/>
      <c r="O85" s="1"/>
      <c r="P85" s="1">
        <f t="shared" si="19"/>
        <v>0.8</v>
      </c>
      <c r="Q85" s="5"/>
      <c r="R85" s="5"/>
      <c r="S85" s="1"/>
      <c r="T85" s="1">
        <f t="shared" si="20"/>
        <v>62.5</v>
      </c>
      <c r="U85" s="1">
        <f t="shared" si="21"/>
        <v>62.5</v>
      </c>
      <c r="V85" s="1">
        <v>1</v>
      </c>
      <c r="W85" s="1">
        <v>1.8</v>
      </c>
      <c r="X85" s="1">
        <v>1.6</v>
      </c>
      <c r="Y85" s="1">
        <v>1.2</v>
      </c>
      <c r="Z85" s="1">
        <v>2.8</v>
      </c>
      <c r="AA85" s="1">
        <v>2.6</v>
      </c>
      <c r="AB85" s="19" t="s">
        <v>42</v>
      </c>
      <c r="AC85" s="1">
        <f t="shared" si="22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6" t="s">
        <v>128</v>
      </c>
      <c r="B86" s="16" t="s">
        <v>32</v>
      </c>
      <c r="C86" s="16"/>
      <c r="D86" s="16"/>
      <c r="E86" s="16"/>
      <c r="F86" s="16"/>
      <c r="G86" s="17">
        <v>0</v>
      </c>
      <c r="H86" s="16">
        <v>50</v>
      </c>
      <c r="I86" s="16" t="s">
        <v>33</v>
      </c>
      <c r="J86" s="16"/>
      <c r="K86" s="16">
        <f t="shared" si="18"/>
        <v>0</v>
      </c>
      <c r="L86" s="16"/>
      <c r="M86" s="16"/>
      <c r="N86" s="16"/>
      <c r="O86" s="16"/>
      <c r="P86" s="16">
        <f t="shared" si="19"/>
        <v>0</v>
      </c>
      <c r="Q86" s="18"/>
      <c r="R86" s="18"/>
      <c r="S86" s="16"/>
      <c r="T86" s="16" t="e">
        <f t="shared" si="20"/>
        <v>#DIV/0!</v>
      </c>
      <c r="U86" s="16" t="e">
        <f t="shared" si="21"/>
        <v>#DIV/0!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 t="s">
        <v>64</v>
      </c>
      <c r="AC86" s="16">
        <f t="shared" si="22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129</v>
      </c>
      <c r="B87" s="1" t="s">
        <v>32</v>
      </c>
      <c r="C87" s="1">
        <v>273.238</v>
      </c>
      <c r="D87" s="1">
        <v>119.248</v>
      </c>
      <c r="E87" s="1">
        <v>224.36</v>
      </c>
      <c r="F87" s="1">
        <v>77</v>
      </c>
      <c r="G87" s="6">
        <v>1</v>
      </c>
      <c r="H87" s="1">
        <v>60</v>
      </c>
      <c r="I87" s="1" t="s">
        <v>33</v>
      </c>
      <c r="J87" s="1">
        <v>213.26599999999999</v>
      </c>
      <c r="K87" s="1">
        <f t="shared" si="18"/>
        <v>11.094000000000023</v>
      </c>
      <c r="L87" s="1"/>
      <c r="M87" s="1"/>
      <c r="N87" s="1">
        <v>44.857599999999962</v>
      </c>
      <c r="O87" s="1">
        <v>309.68759999999997</v>
      </c>
      <c r="P87" s="1">
        <f t="shared" si="19"/>
        <v>44.872</v>
      </c>
      <c r="Q87" s="5">
        <f t="shared" ref="Q87:Q89" si="23">11*P87-O87-N87-F87</f>
        <v>62.046800000000047</v>
      </c>
      <c r="R87" s="5"/>
      <c r="S87" s="1"/>
      <c r="T87" s="1">
        <f t="shared" si="20"/>
        <v>11</v>
      </c>
      <c r="U87" s="1">
        <f t="shared" si="21"/>
        <v>9.6172490640042767</v>
      </c>
      <c r="V87" s="1">
        <v>45.340800000000002</v>
      </c>
      <c r="W87" s="1">
        <v>30.823599999999999</v>
      </c>
      <c r="X87" s="1">
        <v>32.335599999999999</v>
      </c>
      <c r="Y87" s="1">
        <v>37.087200000000003</v>
      </c>
      <c r="Z87" s="1">
        <v>40.295999999999999</v>
      </c>
      <c r="AA87" s="1">
        <v>34.209600000000002</v>
      </c>
      <c r="AB87" s="1"/>
      <c r="AC87" s="1">
        <f t="shared" si="22"/>
        <v>62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130</v>
      </c>
      <c r="B88" s="1" t="s">
        <v>39</v>
      </c>
      <c r="C88" s="1">
        <v>10</v>
      </c>
      <c r="D88" s="1">
        <v>12</v>
      </c>
      <c r="E88" s="1">
        <v>10</v>
      </c>
      <c r="F88" s="1">
        <v>8</v>
      </c>
      <c r="G88" s="6">
        <v>0.3</v>
      </c>
      <c r="H88" s="1">
        <v>40</v>
      </c>
      <c r="I88" s="1" t="s">
        <v>33</v>
      </c>
      <c r="J88" s="1">
        <v>10</v>
      </c>
      <c r="K88" s="1">
        <f t="shared" si="18"/>
        <v>0</v>
      </c>
      <c r="L88" s="1"/>
      <c r="M88" s="1"/>
      <c r="N88" s="1">
        <v>10</v>
      </c>
      <c r="O88" s="1"/>
      <c r="P88" s="1">
        <f t="shared" si="19"/>
        <v>2</v>
      </c>
      <c r="Q88" s="5">
        <v>10</v>
      </c>
      <c r="R88" s="5"/>
      <c r="S88" s="1"/>
      <c r="T88" s="1">
        <f t="shared" si="20"/>
        <v>14</v>
      </c>
      <c r="U88" s="1">
        <f t="shared" si="21"/>
        <v>9</v>
      </c>
      <c r="V88" s="1">
        <v>1.4</v>
      </c>
      <c r="W88" s="1">
        <v>2</v>
      </c>
      <c r="X88" s="1">
        <v>1.2</v>
      </c>
      <c r="Y88" s="1">
        <v>0.8</v>
      </c>
      <c r="Z88" s="1">
        <v>1</v>
      </c>
      <c r="AA88" s="1">
        <v>0.2</v>
      </c>
      <c r="AB88" s="1"/>
      <c r="AC88" s="1">
        <f t="shared" si="22"/>
        <v>3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131</v>
      </c>
      <c r="B89" s="1" t="s">
        <v>32</v>
      </c>
      <c r="C89" s="1">
        <v>1575.0450000000001</v>
      </c>
      <c r="D89" s="1">
        <v>691.39700000000005</v>
      </c>
      <c r="E89" s="1">
        <v>1079.2950000000001</v>
      </c>
      <c r="F89" s="1">
        <v>1006.9</v>
      </c>
      <c r="G89" s="6">
        <v>1</v>
      </c>
      <c r="H89" s="1">
        <v>60</v>
      </c>
      <c r="I89" s="1" t="s">
        <v>132</v>
      </c>
      <c r="J89" s="1">
        <v>1035.7760000000001</v>
      </c>
      <c r="K89" s="1">
        <f t="shared" si="18"/>
        <v>43.519000000000005</v>
      </c>
      <c r="L89" s="1"/>
      <c r="M89" s="1"/>
      <c r="N89" s="1">
        <v>394.74640000000022</v>
      </c>
      <c r="O89" s="1">
        <v>457.98899999999958</v>
      </c>
      <c r="P89" s="1">
        <f t="shared" si="19"/>
        <v>215.85900000000001</v>
      </c>
      <c r="Q89" s="5">
        <f>12.2*P89-O89-N89-F89</f>
        <v>773.84440000000029</v>
      </c>
      <c r="R89" s="5"/>
      <c r="S89" s="1"/>
      <c r="T89" s="1">
        <f t="shared" si="20"/>
        <v>12.2</v>
      </c>
      <c r="U89" s="1">
        <f t="shared" si="21"/>
        <v>8.6150468592924074</v>
      </c>
      <c r="V89" s="1">
        <v>212.00399999999999</v>
      </c>
      <c r="W89" s="1">
        <v>219.9924</v>
      </c>
      <c r="X89" s="1">
        <v>220.24539999999999</v>
      </c>
      <c r="Y89" s="1">
        <v>227.2106</v>
      </c>
      <c r="Z89" s="1">
        <v>238.30459999999999</v>
      </c>
      <c r="AA89" s="1">
        <v>231.38239999999999</v>
      </c>
      <c r="AB89" s="1"/>
      <c r="AC89" s="1">
        <f t="shared" si="22"/>
        <v>774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6" t="s">
        <v>133</v>
      </c>
      <c r="B90" s="16" t="s">
        <v>39</v>
      </c>
      <c r="C90" s="16"/>
      <c r="D90" s="16"/>
      <c r="E90" s="16"/>
      <c r="F90" s="16"/>
      <c r="G90" s="17">
        <v>0</v>
      </c>
      <c r="H90" s="16">
        <v>60</v>
      </c>
      <c r="I90" s="16" t="s">
        <v>33</v>
      </c>
      <c r="J90" s="16"/>
      <c r="K90" s="16">
        <f t="shared" si="18"/>
        <v>0</v>
      </c>
      <c r="L90" s="16"/>
      <c r="M90" s="16"/>
      <c r="N90" s="16"/>
      <c r="O90" s="16"/>
      <c r="P90" s="16">
        <f t="shared" si="19"/>
        <v>0</v>
      </c>
      <c r="Q90" s="18"/>
      <c r="R90" s="18"/>
      <c r="S90" s="16"/>
      <c r="T90" s="16" t="e">
        <f t="shared" si="20"/>
        <v>#DIV/0!</v>
      </c>
      <c r="U90" s="16" t="e">
        <f t="shared" si="21"/>
        <v>#DIV/0!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 t="s">
        <v>64</v>
      </c>
      <c r="AC90" s="16">
        <f t="shared" si="22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134</v>
      </c>
      <c r="B91" s="1" t="s">
        <v>32</v>
      </c>
      <c r="C91" s="1">
        <v>1567.8789999999999</v>
      </c>
      <c r="D91" s="1">
        <v>729.11500000000001</v>
      </c>
      <c r="E91" s="1">
        <v>1189.0809999999999</v>
      </c>
      <c r="F91" s="1">
        <v>539</v>
      </c>
      <c r="G91" s="6">
        <v>1</v>
      </c>
      <c r="H91" s="1">
        <v>60</v>
      </c>
      <c r="I91" s="1" t="s">
        <v>33</v>
      </c>
      <c r="J91" s="1">
        <v>1151.8579999999999</v>
      </c>
      <c r="K91" s="1">
        <f t="shared" si="18"/>
        <v>37.222999999999956</v>
      </c>
      <c r="L91" s="1"/>
      <c r="M91" s="1"/>
      <c r="N91" s="1">
        <v>366.24439999999981</v>
      </c>
      <c r="O91" s="1">
        <v>902.45536000000016</v>
      </c>
      <c r="P91" s="1">
        <f t="shared" si="19"/>
        <v>237.81619999999998</v>
      </c>
      <c r="Q91" s="5">
        <f>12.2*P91-O91-N91-F91</f>
        <v>1093.6578799999997</v>
      </c>
      <c r="R91" s="5"/>
      <c r="S91" s="1"/>
      <c r="T91" s="1">
        <f t="shared" si="20"/>
        <v>12.2</v>
      </c>
      <c r="U91" s="1">
        <f t="shared" si="21"/>
        <v>7.6012473498441242</v>
      </c>
      <c r="V91" s="1">
        <v>244.22559999999999</v>
      </c>
      <c r="W91" s="1">
        <v>222.96039999999999</v>
      </c>
      <c r="X91" s="1">
        <v>227.46940000000001</v>
      </c>
      <c r="Y91" s="1">
        <v>244.80860000000001</v>
      </c>
      <c r="Z91" s="1">
        <v>258.041</v>
      </c>
      <c r="AA91" s="1">
        <v>236.08199999999999</v>
      </c>
      <c r="AB91" s="15" t="s">
        <v>152</v>
      </c>
      <c r="AC91" s="1">
        <f t="shared" si="22"/>
        <v>1094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135</v>
      </c>
      <c r="B92" s="1" t="s">
        <v>32</v>
      </c>
      <c r="C92" s="1">
        <v>1848.0640000000001</v>
      </c>
      <c r="D92" s="1">
        <v>626.32500000000005</v>
      </c>
      <c r="E92" s="14">
        <f>1358.662+E23</f>
        <v>1397.4650000000001</v>
      </c>
      <c r="F92" s="14">
        <f>F23</f>
        <v>40</v>
      </c>
      <c r="G92" s="6">
        <v>1</v>
      </c>
      <c r="H92" s="1">
        <v>60</v>
      </c>
      <c r="I92" s="1" t="s">
        <v>132</v>
      </c>
      <c r="J92" s="1">
        <v>1294.5550000000001</v>
      </c>
      <c r="K92" s="1">
        <f t="shared" si="18"/>
        <v>102.91000000000008</v>
      </c>
      <c r="L92" s="1"/>
      <c r="M92" s="1"/>
      <c r="N92" s="1">
        <v>479.7000000000005</v>
      </c>
      <c r="O92" s="1">
        <v>1081.374</v>
      </c>
      <c r="P92" s="1">
        <f t="shared" si="19"/>
        <v>279.49300000000005</v>
      </c>
      <c r="Q92" s="5">
        <f>12.2*P92-O92-N92-F92</f>
        <v>1808.7406000000003</v>
      </c>
      <c r="R92" s="5"/>
      <c r="S92" s="1"/>
      <c r="T92" s="1">
        <f t="shared" si="20"/>
        <v>12.2</v>
      </c>
      <c r="U92" s="1">
        <f t="shared" si="21"/>
        <v>5.728494094664268</v>
      </c>
      <c r="V92" s="1">
        <v>278.88</v>
      </c>
      <c r="W92" s="1">
        <v>235.06100000000001</v>
      </c>
      <c r="X92" s="1">
        <v>231.2296</v>
      </c>
      <c r="Y92" s="1">
        <v>248.12360000000001</v>
      </c>
      <c r="Z92" s="1">
        <v>274.28339999999997</v>
      </c>
      <c r="AA92" s="1">
        <v>256.23520000000002</v>
      </c>
      <c r="AB92" s="15" t="s">
        <v>153</v>
      </c>
      <c r="AC92" s="1">
        <f t="shared" si="22"/>
        <v>1809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136</v>
      </c>
      <c r="B93" s="1" t="s">
        <v>32</v>
      </c>
      <c r="C93" s="1"/>
      <c r="D93" s="1">
        <v>97.049000000000007</v>
      </c>
      <c r="E93" s="1">
        <v>34.563000000000002</v>
      </c>
      <c r="F93" s="1">
        <v>59</v>
      </c>
      <c r="G93" s="6">
        <v>1</v>
      </c>
      <c r="H93" s="1">
        <v>55</v>
      </c>
      <c r="I93" s="1" t="s">
        <v>33</v>
      </c>
      <c r="J93" s="1">
        <v>33.799999999999997</v>
      </c>
      <c r="K93" s="1">
        <f t="shared" si="18"/>
        <v>0.76300000000000523</v>
      </c>
      <c r="L93" s="1"/>
      <c r="M93" s="1"/>
      <c r="N93" s="1"/>
      <c r="O93" s="1"/>
      <c r="P93" s="1">
        <f t="shared" si="19"/>
        <v>6.9126000000000003</v>
      </c>
      <c r="Q93" s="5">
        <f t="shared" ref="Q91:Q94" si="24">11*P93-O93-N93-F93</f>
        <v>17.038600000000002</v>
      </c>
      <c r="R93" s="5"/>
      <c r="S93" s="1"/>
      <c r="T93" s="1">
        <f t="shared" si="20"/>
        <v>11</v>
      </c>
      <c r="U93" s="1">
        <f t="shared" si="21"/>
        <v>8.535138732170239</v>
      </c>
      <c r="V93" s="1">
        <v>2.6509999999999998</v>
      </c>
      <c r="W93" s="1">
        <v>0</v>
      </c>
      <c r="X93" s="1">
        <v>0</v>
      </c>
      <c r="Y93" s="1">
        <v>0</v>
      </c>
      <c r="Z93" s="1">
        <v>0.2</v>
      </c>
      <c r="AA93" s="1">
        <v>0.2</v>
      </c>
      <c r="AB93" s="1" t="s">
        <v>137</v>
      </c>
      <c r="AC93" s="1">
        <f t="shared" si="22"/>
        <v>17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138</v>
      </c>
      <c r="B94" s="1" t="s">
        <v>32</v>
      </c>
      <c r="C94" s="1"/>
      <c r="D94" s="1">
        <v>86.378</v>
      </c>
      <c r="E94" s="1">
        <v>37.738999999999997</v>
      </c>
      <c r="F94" s="1">
        <v>46.8</v>
      </c>
      <c r="G94" s="6">
        <v>1</v>
      </c>
      <c r="H94" s="1">
        <v>55</v>
      </c>
      <c r="I94" s="1" t="s">
        <v>33</v>
      </c>
      <c r="J94" s="1">
        <v>38</v>
      </c>
      <c r="K94" s="1">
        <f t="shared" si="18"/>
        <v>-0.26100000000000279</v>
      </c>
      <c r="L94" s="1"/>
      <c r="M94" s="1"/>
      <c r="N94" s="1"/>
      <c r="O94" s="1"/>
      <c r="P94" s="1">
        <f t="shared" si="19"/>
        <v>7.5477999999999996</v>
      </c>
      <c r="Q94" s="5">
        <f t="shared" si="24"/>
        <v>36.225799999999992</v>
      </c>
      <c r="R94" s="5"/>
      <c r="S94" s="1"/>
      <c r="T94" s="1">
        <f t="shared" si="20"/>
        <v>11</v>
      </c>
      <c r="U94" s="1">
        <f t="shared" si="21"/>
        <v>6.2004822597313121</v>
      </c>
      <c r="V94" s="1">
        <v>4.0582000000000003</v>
      </c>
      <c r="W94" s="1">
        <v>0</v>
      </c>
      <c r="X94" s="1">
        <v>0</v>
      </c>
      <c r="Y94" s="1">
        <v>0</v>
      </c>
      <c r="Z94" s="1">
        <v>0.2</v>
      </c>
      <c r="AA94" s="1">
        <v>0.2</v>
      </c>
      <c r="AB94" s="1" t="s">
        <v>137</v>
      </c>
      <c r="AC94" s="1">
        <f t="shared" si="22"/>
        <v>36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139</v>
      </c>
      <c r="B95" s="1" t="s">
        <v>32</v>
      </c>
      <c r="C95" s="1"/>
      <c r="D95" s="1">
        <v>64.88</v>
      </c>
      <c r="E95" s="1">
        <v>21.558</v>
      </c>
      <c r="F95" s="1">
        <v>43.2</v>
      </c>
      <c r="G95" s="6">
        <v>1</v>
      </c>
      <c r="H95" s="1">
        <v>55</v>
      </c>
      <c r="I95" s="1" t="s">
        <v>33</v>
      </c>
      <c r="J95" s="1">
        <v>20.95</v>
      </c>
      <c r="K95" s="1">
        <f t="shared" si="18"/>
        <v>0.60800000000000054</v>
      </c>
      <c r="L95" s="1"/>
      <c r="M95" s="1"/>
      <c r="N95" s="1"/>
      <c r="O95" s="1"/>
      <c r="P95" s="1">
        <f t="shared" si="19"/>
        <v>4.3116000000000003</v>
      </c>
      <c r="Q95" s="5">
        <v>10</v>
      </c>
      <c r="R95" s="5"/>
      <c r="S95" s="1"/>
      <c r="T95" s="1">
        <f t="shared" si="20"/>
        <v>12.338806939419241</v>
      </c>
      <c r="U95" s="1">
        <f t="shared" si="21"/>
        <v>10.019482326746452</v>
      </c>
      <c r="V95" s="1">
        <v>2.4272</v>
      </c>
      <c r="W95" s="1">
        <v>0</v>
      </c>
      <c r="X95" s="1">
        <v>0</v>
      </c>
      <c r="Y95" s="1">
        <v>0</v>
      </c>
      <c r="Z95" s="1">
        <v>0.2</v>
      </c>
      <c r="AA95" s="1">
        <v>0.2</v>
      </c>
      <c r="AB95" s="1" t="s">
        <v>137</v>
      </c>
      <c r="AC95" s="1">
        <f t="shared" si="22"/>
        <v>10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6" t="s">
        <v>140</v>
      </c>
      <c r="B96" s="16" t="s">
        <v>32</v>
      </c>
      <c r="C96" s="16"/>
      <c r="D96" s="16"/>
      <c r="E96" s="16"/>
      <c r="F96" s="16"/>
      <c r="G96" s="17">
        <v>0</v>
      </c>
      <c r="H96" s="16">
        <v>60</v>
      </c>
      <c r="I96" s="16" t="s">
        <v>33</v>
      </c>
      <c r="J96" s="16"/>
      <c r="K96" s="16">
        <f t="shared" si="18"/>
        <v>0</v>
      </c>
      <c r="L96" s="16"/>
      <c r="M96" s="16"/>
      <c r="N96" s="16"/>
      <c r="O96" s="16"/>
      <c r="P96" s="16">
        <f t="shared" si="19"/>
        <v>0</v>
      </c>
      <c r="Q96" s="18"/>
      <c r="R96" s="18"/>
      <c r="S96" s="16"/>
      <c r="T96" s="16" t="e">
        <f t="shared" si="20"/>
        <v>#DIV/0!</v>
      </c>
      <c r="U96" s="16" t="e">
        <f t="shared" si="21"/>
        <v>#DIV/0!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 t="s">
        <v>64</v>
      </c>
      <c r="AC96" s="16">
        <f t="shared" si="22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141</v>
      </c>
      <c r="B97" s="1" t="s">
        <v>32</v>
      </c>
      <c r="C97" s="1">
        <v>11.521000000000001</v>
      </c>
      <c r="D97" s="1">
        <v>71.69</v>
      </c>
      <c r="E97" s="1">
        <v>17.382999999999999</v>
      </c>
      <c r="F97" s="1">
        <v>63.49</v>
      </c>
      <c r="G97" s="6">
        <v>1</v>
      </c>
      <c r="H97" s="1" t="e">
        <v>#N/A</v>
      </c>
      <c r="I97" s="1" t="s">
        <v>124</v>
      </c>
      <c r="J97" s="1">
        <v>15.7</v>
      </c>
      <c r="K97" s="1">
        <f t="shared" si="18"/>
        <v>1.6829999999999998</v>
      </c>
      <c r="L97" s="1"/>
      <c r="M97" s="1"/>
      <c r="N97" s="1"/>
      <c r="O97" s="1"/>
      <c r="P97" s="1">
        <f t="shared" si="19"/>
        <v>3.4765999999999999</v>
      </c>
      <c r="Q97" s="5"/>
      <c r="R97" s="5"/>
      <c r="S97" s="1"/>
      <c r="T97" s="1">
        <f t="shared" si="20"/>
        <v>18.262095150434334</v>
      </c>
      <c r="U97" s="1">
        <f t="shared" si="21"/>
        <v>18.262095150434334</v>
      </c>
      <c r="V97" s="1">
        <v>3.7414000000000001</v>
      </c>
      <c r="W97" s="1">
        <v>4.4866000000000001</v>
      </c>
      <c r="X97" s="1">
        <v>6.9062000000000001</v>
      </c>
      <c r="Y97" s="1">
        <v>4.0308000000000002</v>
      </c>
      <c r="Z97" s="1">
        <v>1.3464</v>
      </c>
      <c r="AA97" s="1">
        <v>1.8348</v>
      </c>
      <c r="AB97" s="1"/>
      <c r="AC97" s="1">
        <f t="shared" si="22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142</v>
      </c>
      <c r="B98" s="1" t="s">
        <v>39</v>
      </c>
      <c r="C98" s="1"/>
      <c r="D98" s="1">
        <v>30</v>
      </c>
      <c r="E98" s="1">
        <v>29</v>
      </c>
      <c r="F98" s="1">
        <v>1</v>
      </c>
      <c r="G98" s="6">
        <v>0.3</v>
      </c>
      <c r="H98" s="1">
        <v>40</v>
      </c>
      <c r="I98" s="1" t="s">
        <v>33</v>
      </c>
      <c r="J98" s="1">
        <v>44</v>
      </c>
      <c r="K98" s="1">
        <f t="shared" si="18"/>
        <v>-15</v>
      </c>
      <c r="L98" s="1"/>
      <c r="M98" s="1"/>
      <c r="N98" s="1"/>
      <c r="O98" s="1"/>
      <c r="P98" s="1">
        <f t="shared" si="19"/>
        <v>5.8</v>
      </c>
      <c r="Q98" s="5">
        <f>10*P98-O98-N98-F98</f>
        <v>57</v>
      </c>
      <c r="R98" s="5"/>
      <c r="S98" s="1"/>
      <c r="T98" s="1">
        <f t="shared" si="20"/>
        <v>10</v>
      </c>
      <c r="U98" s="1">
        <f t="shared" si="21"/>
        <v>0.17241379310344829</v>
      </c>
      <c r="V98" s="1">
        <v>1.8</v>
      </c>
      <c r="W98" s="1">
        <v>0</v>
      </c>
      <c r="X98" s="1">
        <v>0</v>
      </c>
      <c r="Y98" s="1">
        <v>0</v>
      </c>
      <c r="Z98" s="1">
        <v>0.2</v>
      </c>
      <c r="AA98" s="1">
        <v>0.2</v>
      </c>
      <c r="AB98" s="1" t="s">
        <v>137</v>
      </c>
      <c r="AC98" s="1">
        <f t="shared" si="22"/>
        <v>17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143</v>
      </c>
      <c r="B99" s="1" t="s">
        <v>39</v>
      </c>
      <c r="C99" s="1"/>
      <c r="D99" s="1">
        <v>30</v>
      </c>
      <c r="E99" s="1">
        <v>31</v>
      </c>
      <c r="F99" s="1">
        <v>-1</v>
      </c>
      <c r="G99" s="6">
        <v>0.3</v>
      </c>
      <c r="H99" s="1">
        <v>40</v>
      </c>
      <c r="I99" s="1" t="s">
        <v>33</v>
      </c>
      <c r="J99" s="1">
        <v>48</v>
      </c>
      <c r="K99" s="1">
        <f t="shared" si="18"/>
        <v>-17</v>
      </c>
      <c r="L99" s="1"/>
      <c r="M99" s="1"/>
      <c r="N99" s="1"/>
      <c r="O99" s="1">
        <v>10</v>
      </c>
      <c r="P99" s="1">
        <f t="shared" si="19"/>
        <v>6.2</v>
      </c>
      <c r="Q99" s="5">
        <f t="shared" ref="Q99" si="25">11*P99-O99-N99-F99</f>
        <v>59.2</v>
      </c>
      <c r="R99" s="5"/>
      <c r="S99" s="1"/>
      <c r="T99" s="1">
        <f t="shared" si="20"/>
        <v>11</v>
      </c>
      <c r="U99" s="1">
        <f t="shared" si="21"/>
        <v>1.4516129032258065</v>
      </c>
      <c r="V99" s="1">
        <v>2.2000000000000002</v>
      </c>
      <c r="W99" s="1">
        <v>0</v>
      </c>
      <c r="X99" s="1">
        <v>0</v>
      </c>
      <c r="Y99" s="1">
        <v>0</v>
      </c>
      <c r="Z99" s="1">
        <v>0.2</v>
      </c>
      <c r="AA99" s="1">
        <v>0.2</v>
      </c>
      <c r="AB99" s="1" t="s">
        <v>137</v>
      </c>
      <c r="AC99" s="1">
        <f t="shared" si="22"/>
        <v>18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0" t="s">
        <v>144</v>
      </c>
      <c r="B100" s="10" t="s">
        <v>39</v>
      </c>
      <c r="C100" s="10">
        <v>-1</v>
      </c>
      <c r="D100" s="10">
        <v>1</v>
      </c>
      <c r="E100" s="10"/>
      <c r="F100" s="10"/>
      <c r="G100" s="11">
        <v>0</v>
      </c>
      <c r="H100" s="10" t="e">
        <v>#N/A</v>
      </c>
      <c r="I100" s="10" t="s">
        <v>52</v>
      </c>
      <c r="J100" s="10"/>
      <c r="K100" s="10">
        <f t="shared" si="18"/>
        <v>0</v>
      </c>
      <c r="L100" s="10"/>
      <c r="M100" s="10"/>
      <c r="N100" s="10"/>
      <c r="O100" s="10"/>
      <c r="P100" s="10">
        <f t="shared" si="19"/>
        <v>0</v>
      </c>
      <c r="Q100" s="12"/>
      <c r="R100" s="12"/>
      <c r="S100" s="10"/>
      <c r="T100" s="10" t="e">
        <f t="shared" si="20"/>
        <v>#DIV/0!</v>
      </c>
      <c r="U100" s="10" t="e">
        <f t="shared" si="21"/>
        <v>#DIV/0!</v>
      </c>
      <c r="V100" s="10">
        <v>0</v>
      </c>
      <c r="W100" s="10">
        <v>0.2</v>
      </c>
      <c r="X100" s="10">
        <v>0.2</v>
      </c>
      <c r="Y100" s="10">
        <v>0</v>
      </c>
      <c r="Z100" s="10">
        <v>0.2</v>
      </c>
      <c r="AA100" s="10">
        <v>0.2</v>
      </c>
      <c r="AB100" s="10"/>
      <c r="AC100" s="10">
        <f t="shared" si="22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0" t="s">
        <v>145</v>
      </c>
      <c r="B101" s="10" t="s">
        <v>39</v>
      </c>
      <c r="C101" s="10"/>
      <c r="D101" s="10"/>
      <c r="E101" s="14">
        <v>7</v>
      </c>
      <c r="F101" s="14">
        <v>-7</v>
      </c>
      <c r="G101" s="11">
        <v>0</v>
      </c>
      <c r="H101" s="10" t="e">
        <v>#N/A</v>
      </c>
      <c r="I101" s="10" t="s">
        <v>52</v>
      </c>
      <c r="J101" s="10">
        <v>8</v>
      </c>
      <c r="K101" s="10">
        <f t="shared" si="18"/>
        <v>-1</v>
      </c>
      <c r="L101" s="10"/>
      <c r="M101" s="10"/>
      <c r="N101" s="10"/>
      <c r="O101" s="10"/>
      <c r="P101" s="10">
        <f t="shared" si="19"/>
        <v>1.4</v>
      </c>
      <c r="Q101" s="12"/>
      <c r="R101" s="12"/>
      <c r="S101" s="10"/>
      <c r="T101" s="10">
        <f t="shared" si="20"/>
        <v>-5</v>
      </c>
      <c r="U101" s="10">
        <f t="shared" si="21"/>
        <v>-5</v>
      </c>
      <c r="V101" s="10">
        <v>1.4</v>
      </c>
      <c r="W101" s="10">
        <v>0</v>
      </c>
      <c r="X101" s="10">
        <v>0</v>
      </c>
      <c r="Y101" s="10">
        <v>0</v>
      </c>
      <c r="Z101" s="10">
        <v>0.2</v>
      </c>
      <c r="AA101" s="10">
        <v>0.2</v>
      </c>
      <c r="AB101" s="10" t="s">
        <v>146</v>
      </c>
      <c r="AC101" s="10">
        <f t="shared" si="22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101" xr:uid="{C16B8DA4-85A5-48BC-9574-C03C4C912E9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2024-09-12T11:45:27Z</dcterms:created>
  <dcterms:modified xsi:type="dcterms:W3CDTF">2024-09-13T06:58:25Z</dcterms:modified>
</cp:coreProperties>
</file>