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1AF5C03-90F1-46A3-B00C-F08FDC3E06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Y479" i="1" s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57" i="1" s="1"/>
  <c r="P435" i="1"/>
  <c r="X433" i="1"/>
  <c r="X432" i="1"/>
  <c r="BO431" i="1"/>
  <c r="BM431" i="1"/>
  <c r="Y431" i="1"/>
  <c r="Y605" i="1" s="1"/>
  <c r="P431" i="1"/>
  <c r="X427" i="1"/>
  <c r="X426" i="1"/>
  <c r="BO425" i="1"/>
  <c r="BM425" i="1"/>
  <c r="Y425" i="1"/>
  <c r="Y426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2" i="1" s="1"/>
  <c r="P417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X605" i="1" s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Y396" i="1" s="1"/>
  <c r="P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Y361" i="1" s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Y348" i="1" s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41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Z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Y314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X303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N293" i="1"/>
  <c r="BM293" i="1"/>
  <c r="Z293" i="1"/>
  <c r="Y293" i="1"/>
  <c r="R60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M605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5" i="1" s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1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J605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5" i="1" s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Z76" i="1" s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Z101" i="1" s="1"/>
  <c r="BN98" i="1"/>
  <c r="BP98" i="1"/>
  <c r="Z100" i="1"/>
  <c r="BN100" i="1"/>
  <c r="Y101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BP134" i="1"/>
  <c r="BN134" i="1"/>
  <c r="BP140" i="1"/>
  <c r="BN140" i="1"/>
  <c r="Z140" i="1"/>
  <c r="BP148" i="1"/>
  <c r="BN148" i="1"/>
  <c r="Z148" i="1"/>
  <c r="Z149" i="1" s="1"/>
  <c r="Y150" i="1"/>
  <c r="G605" i="1"/>
  <c r="Y156" i="1"/>
  <c r="BP153" i="1"/>
  <c r="BN153" i="1"/>
  <c r="Z153" i="1"/>
  <c r="Z155" i="1" s="1"/>
  <c r="H9" i="1"/>
  <c r="Y24" i="1"/>
  <c r="Y59" i="1"/>
  <c r="Y111" i="1"/>
  <c r="Y128" i="1"/>
  <c r="Y136" i="1"/>
  <c r="Y145" i="1"/>
  <c r="BP138" i="1"/>
  <c r="BN138" i="1"/>
  <c r="Z138" i="1"/>
  <c r="Z144" i="1" s="1"/>
  <c r="BP142" i="1"/>
  <c r="BN142" i="1"/>
  <c r="Z142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Z176" i="1"/>
  <c r="Z180" i="1" s="1"/>
  <c r="BN176" i="1"/>
  <c r="BP176" i="1"/>
  <c r="Z178" i="1"/>
  <c r="BN178" i="1"/>
  <c r="Z184" i="1"/>
  <c r="Z186" i="1" s="1"/>
  <c r="BN184" i="1"/>
  <c r="BP184" i="1"/>
  <c r="I605" i="1"/>
  <c r="Z192" i="1"/>
  <c r="BN192" i="1"/>
  <c r="BP192" i="1"/>
  <c r="Z194" i="1"/>
  <c r="Z199" i="1" s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Z210" i="1" s="1"/>
  <c r="BN209" i="1"/>
  <c r="BP209" i="1"/>
  <c r="Z213" i="1"/>
  <c r="Z221" i="1" s="1"/>
  <c r="BN213" i="1"/>
  <c r="BP213" i="1"/>
  <c r="Z215" i="1"/>
  <c r="BN215" i="1"/>
  <c r="Z217" i="1"/>
  <c r="BN217" i="1"/>
  <c r="Z219" i="1"/>
  <c r="BN219" i="1"/>
  <c r="Y222" i="1"/>
  <c r="Z225" i="1"/>
  <c r="Z235" i="1" s="1"/>
  <c r="BN225" i="1"/>
  <c r="BP225" i="1"/>
  <c r="Z227" i="1"/>
  <c r="BN227" i="1"/>
  <c r="Z229" i="1"/>
  <c r="BN229" i="1"/>
  <c r="Z231" i="1"/>
  <c r="BN231" i="1"/>
  <c r="Z233" i="1"/>
  <c r="BN233" i="1"/>
  <c r="Z239" i="1"/>
  <c r="Z243" i="1" s="1"/>
  <c r="BN239" i="1"/>
  <c r="BP239" i="1"/>
  <c r="Z241" i="1"/>
  <c r="BN241" i="1"/>
  <c r="K605" i="1"/>
  <c r="Z248" i="1"/>
  <c r="Z255" i="1" s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Y268" i="1"/>
  <c r="Y278" i="1"/>
  <c r="Y283" i="1"/>
  <c r="Z287" i="1"/>
  <c r="BN287" i="1"/>
  <c r="Y290" i="1"/>
  <c r="Z294" i="1"/>
  <c r="Z298" i="1" s="1"/>
  <c r="BN294" i="1"/>
  <c r="Z296" i="1"/>
  <c r="BN296" i="1"/>
  <c r="Y299" i="1"/>
  <c r="Y304" i="1"/>
  <c r="Y309" i="1"/>
  <c r="Z312" i="1"/>
  <c r="Z313" i="1" s="1"/>
  <c r="BN312" i="1"/>
  <c r="Y313" i="1"/>
  <c r="Z317" i="1"/>
  <c r="BN317" i="1"/>
  <c r="Z320" i="1"/>
  <c r="BN320" i="1"/>
  <c r="BP330" i="1"/>
  <c r="BN330" i="1"/>
  <c r="Z330" i="1"/>
  <c r="BP338" i="1"/>
  <c r="BN338" i="1"/>
  <c r="Z338" i="1"/>
  <c r="BP346" i="1"/>
  <c r="BN346" i="1"/>
  <c r="Z346" i="1"/>
  <c r="BP352" i="1"/>
  <c r="BN352" i="1"/>
  <c r="Z352" i="1"/>
  <c r="Z354" i="1" s="1"/>
  <c r="Y205" i="1"/>
  <c r="Z260" i="1"/>
  <c r="BN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BN286" i="1"/>
  <c r="BP286" i="1"/>
  <c r="Z288" i="1"/>
  <c r="BN288" i="1"/>
  <c r="Y289" i="1"/>
  <c r="BP293" i="1"/>
  <c r="Z295" i="1"/>
  <c r="BN295" i="1"/>
  <c r="Z297" i="1"/>
  <c r="BN297" i="1"/>
  <c r="Y298" i="1"/>
  <c r="BP302" i="1"/>
  <c r="Y303" i="1"/>
  <c r="U605" i="1"/>
  <c r="Y325" i="1"/>
  <c r="BP322" i="1"/>
  <c r="BN322" i="1"/>
  <c r="BP324" i="1"/>
  <c r="BN324" i="1"/>
  <c r="Z324" i="1"/>
  <c r="Y326" i="1"/>
  <c r="Y333" i="1"/>
  <c r="BP328" i="1"/>
  <c r="BN328" i="1"/>
  <c r="Z328" i="1"/>
  <c r="Z332" i="1" s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Z347" i="1" s="1"/>
  <c r="BP358" i="1"/>
  <c r="BN358" i="1"/>
  <c r="Z358" i="1"/>
  <c r="Z360" i="1" s="1"/>
  <c r="Y360" i="1"/>
  <c r="Y371" i="1"/>
  <c r="Y385" i="1"/>
  <c r="Y391" i="1"/>
  <c r="Y397" i="1"/>
  <c r="Y401" i="1"/>
  <c r="Y409" i="1"/>
  <c r="Y415" i="1"/>
  <c r="Y423" i="1"/>
  <c r="Y427" i="1"/>
  <c r="Y433" i="1"/>
  <c r="Y456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Z369" i="1"/>
  <c r="Z371" i="1" s="1"/>
  <c r="BN369" i="1"/>
  <c r="W605" i="1"/>
  <c r="Z377" i="1"/>
  <c r="Z385" i="1" s="1"/>
  <c r="BN377" i="1"/>
  <c r="Z379" i="1"/>
  <c r="BN379" i="1"/>
  <c r="Z381" i="1"/>
  <c r="BN381" i="1"/>
  <c r="Z383" i="1"/>
  <c r="BN383" i="1"/>
  <c r="Y386" i="1"/>
  <c r="Z389" i="1"/>
  <c r="Z390" i="1" s="1"/>
  <c r="BN389" i="1"/>
  <c r="Z393" i="1"/>
  <c r="BN393" i="1"/>
  <c r="BP393" i="1"/>
  <c r="Z395" i="1"/>
  <c r="BN395" i="1"/>
  <c r="Z399" i="1"/>
  <c r="Z401" i="1" s="1"/>
  <c r="BN399" i="1"/>
  <c r="BP399" i="1"/>
  <c r="Z405" i="1"/>
  <c r="BN405" i="1"/>
  <c r="BP405" i="1"/>
  <c r="Z407" i="1"/>
  <c r="BN407" i="1"/>
  <c r="Y410" i="1"/>
  <c r="Z413" i="1"/>
  <c r="Z414" i="1" s="1"/>
  <c r="BN413" i="1"/>
  <c r="Z417" i="1"/>
  <c r="BN417" i="1"/>
  <c r="BP417" i="1"/>
  <c r="Z419" i="1"/>
  <c r="BN419" i="1"/>
  <c r="Z421" i="1"/>
  <c r="BN421" i="1"/>
  <c r="Z425" i="1"/>
  <c r="Z426" i="1" s="1"/>
  <c r="BN425" i="1"/>
  <c r="BP425" i="1"/>
  <c r="Z431" i="1"/>
  <c r="Z432" i="1" s="1"/>
  <c r="BN431" i="1"/>
  <c r="BP431" i="1"/>
  <c r="Y432" i="1"/>
  <c r="Z435" i="1"/>
  <c r="BN435" i="1"/>
  <c r="BP435" i="1"/>
  <c r="Z437" i="1"/>
  <c r="BN437" i="1"/>
  <c r="Z439" i="1"/>
  <c r="BN439" i="1"/>
  <c r="Z441" i="1"/>
  <c r="BN441" i="1"/>
  <c r="Z443" i="1"/>
  <c r="BN443" i="1"/>
  <c r="Z445" i="1"/>
  <c r="BN445" i="1"/>
  <c r="Z448" i="1"/>
  <c r="BN448" i="1"/>
  <c r="Z450" i="1"/>
  <c r="BN450" i="1"/>
  <c r="Z452" i="1"/>
  <c r="BN452" i="1"/>
  <c r="Z454" i="1"/>
  <c r="BN454" i="1"/>
  <c r="Z460" i="1"/>
  <c r="Z461" i="1" s="1"/>
  <c r="BN460" i="1"/>
  <c r="Z464" i="1"/>
  <c r="Z465" i="1" s="1"/>
  <c r="BN464" i="1"/>
  <c r="BP464" i="1"/>
  <c r="Z469" i="1"/>
  <c r="Z470" i="1" s="1"/>
  <c r="BN469" i="1"/>
  <c r="BP469" i="1"/>
  <c r="Z473" i="1"/>
  <c r="Z479" i="1" s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Z528" i="1"/>
  <c r="BP526" i="1"/>
  <c r="BN526" i="1"/>
  <c r="Z526" i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56" i="1" l="1"/>
  <c r="Z422" i="1"/>
  <c r="Z409" i="1"/>
  <c r="Z396" i="1"/>
  <c r="Z522" i="1"/>
  <c r="Z508" i="1"/>
  <c r="Z289" i="1"/>
  <c r="Z277" i="1"/>
  <c r="Z267" i="1"/>
  <c r="Z600" i="1" s="1"/>
  <c r="Z90" i="1"/>
  <c r="Y597" i="1"/>
  <c r="Z575" i="1"/>
  <c r="Z561" i="1"/>
  <c r="Z544" i="1"/>
  <c r="Z325" i="1"/>
  <c r="Y595" i="1"/>
  <c r="Y599" i="1"/>
  <c r="Y596" i="1"/>
  <c r="Y598" i="1" s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<sst xmlns="http://schemas.openxmlformats.org/spreadsheetml/2006/main" count="2464" uniqueCount="786">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</sst>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5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52</v>
      </c>
      <c r="Y53" s="384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54.311111111111103</v>
      </c>
      <c r="BN53" s="64">
        <f t="shared" ref="BN53:BN58" si="8">IFERROR(Y53*I53/H53,"0")</f>
        <v>56.4</v>
      </c>
      <c r="BO53" s="64">
        <f t="shared" ref="BO53:BO58" si="9">IFERROR(1/J53*(X53/H53),"0")</f>
        <v>8.5978835978835974E-2</v>
      </c>
      <c r="BP53" s="64">
        <f t="shared" ref="BP53:BP58" si="10">IFERROR(1/J53*(Y53/H53),"0")</f>
        <v>8.9285714285714274E-2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4.8148148148148149</v>
      </c>
      <c r="Y59" s="385">
        <f>IFERROR(Y53/H53,"0")+IFERROR(Y54/H54,"0")+IFERROR(Y55/H55,"0")+IFERROR(Y56/H56,"0")+IFERROR(Y57/H57,"0")+IFERROR(Y58/H58,"0")</f>
        <v>5</v>
      </c>
      <c r="Z59" s="385">
        <f>IFERROR(IF(Z53="",0,Z53),"0")+IFERROR(IF(Z54="",0,Z54),"0")+IFERROR(IF(Z55="",0,Z55),"0")+IFERROR(IF(Z56="",0,Z56),"0")+IFERROR(IF(Z57="",0,Z57),"0")+IFERROR(IF(Z58="",0,Z58),"0")</f>
        <v>0.10874999999999999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52</v>
      </c>
      <c r="Y60" s="385">
        <f>IFERROR(SUM(Y53:Y58),"0")</f>
        <v>54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63</v>
      </c>
      <c r="Y79" s="384">
        <f>IFERROR(IF(X79="",0,CEILING((X79/$H79),1)*$H79),"")</f>
        <v>64.800000000000011</v>
      </c>
      <c r="Z79" s="36">
        <f>IFERROR(IF(Y79=0,"",ROUNDUP(Y79/H79,0)*0.02175),"")</f>
        <v>0.1305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65.8</v>
      </c>
      <c r="BN79" s="64">
        <f>IFERROR(Y79*I79/H79,"0")</f>
        <v>67.680000000000007</v>
      </c>
      <c r="BO79" s="64">
        <f>IFERROR(1/J79*(X79/H79),"0")</f>
        <v>0.10416666666666666</v>
      </c>
      <c r="BP79" s="64">
        <f>IFERROR(1/J79*(Y79/H79),"0")</f>
        <v>0.10714285714285715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5.833333333333333</v>
      </c>
      <c r="Y81" s="385">
        <f>IFERROR(Y79/H79,"0")+IFERROR(Y80/H80,"0")</f>
        <v>6.0000000000000009</v>
      </c>
      <c r="Z81" s="385">
        <f>IFERROR(IF(Z79="",0,Z79),"0")+IFERROR(IF(Z80="",0,Z80),"0")</f>
        <v>0.1305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63</v>
      </c>
      <c r="Y82" s="385">
        <f>IFERROR(SUM(Y79:Y80),"0")</f>
        <v>64.800000000000011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24</v>
      </c>
      <c r="Y88" s="384">
        <f t="shared" si="16"/>
        <v>25.2</v>
      </c>
      <c r="Z88" s="36">
        <f>IFERROR(IF(Y88=0,"",ROUNDUP(Y88/H88,0)*0.00502),"")</f>
        <v>7.0280000000000009E-2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25.333333333333329</v>
      </c>
      <c r="BN88" s="64">
        <f t="shared" si="18"/>
        <v>26.599999999999998</v>
      </c>
      <c r="BO88" s="64">
        <f t="shared" si="19"/>
        <v>5.6980056980056981E-2</v>
      </c>
      <c r="BP88" s="64">
        <f t="shared" si="20"/>
        <v>5.9829059829059839E-2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23</v>
      </c>
      <c r="Y89" s="384">
        <f t="shared" si="16"/>
        <v>23.400000000000002</v>
      </c>
      <c r="Z89" s="36">
        <f>IFERROR(IF(Y89=0,"",ROUNDUP(Y89/H89,0)*0.00502),"")</f>
        <v>6.5259999999999999E-2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24.277777777777775</v>
      </c>
      <c r="BN89" s="64">
        <f t="shared" si="18"/>
        <v>24.7</v>
      </c>
      <c r="BO89" s="64">
        <f t="shared" si="19"/>
        <v>5.4605887939221276E-2</v>
      </c>
      <c r="BP89" s="64">
        <f t="shared" si="20"/>
        <v>5.5555555555555559E-2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26.111111111111107</v>
      </c>
      <c r="Y90" s="385">
        <f>IFERROR(Y84/H84,"0")+IFERROR(Y85/H85,"0")+IFERROR(Y86/H86,"0")+IFERROR(Y87/H87,"0")+IFERROR(Y88/H88,"0")+IFERROR(Y89/H89,"0")</f>
        <v>27</v>
      </c>
      <c r="Z90" s="385">
        <f>IFERROR(IF(Z84="",0,Z84),"0")+IFERROR(IF(Z85="",0,Z85),"0")+IFERROR(IF(Z86="",0,Z86),"0")+IFERROR(IF(Z87="",0,Z87),"0")+IFERROR(IF(Z88="",0,Z88),"0")+IFERROR(IF(Z89="",0,Z89),"0")</f>
        <v>0.13553999999999999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47</v>
      </c>
      <c r="Y91" s="385">
        <f>IFERROR(SUM(Y84:Y89),"0")</f>
        <v>48.6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15</v>
      </c>
      <c r="Y98" s="384">
        <f>IFERROR(IF(X98="",0,CEILING((X98/$H98),1)*$H98),"")</f>
        <v>16.8</v>
      </c>
      <c r="Z98" s="36">
        <f>IFERROR(IF(Y98=0,"",ROUNDUP(Y98/H98,0)*0.02175),"")</f>
        <v>4.3499999999999997E-2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16.007142857142856</v>
      </c>
      <c r="BN98" s="64">
        <f>IFERROR(Y98*I98/H98,"0")</f>
        <v>17.928000000000001</v>
      </c>
      <c r="BO98" s="64">
        <f>IFERROR(1/J98*(X98/H98),"0")</f>
        <v>3.188775510204081E-2</v>
      </c>
      <c r="BP98" s="64">
        <f>IFERROR(1/J98*(Y98/H98),"0")</f>
        <v>3.5714285714285712E-2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1.7857142857142856</v>
      </c>
      <c r="Y101" s="385">
        <f>IFERROR(Y98/H98,"0")+IFERROR(Y99/H99,"0")+IFERROR(Y100/H100,"0")</f>
        <v>2</v>
      </c>
      <c r="Z101" s="385">
        <f>IFERROR(IF(Z98="",0,Z98),"0")+IFERROR(IF(Z99="",0,Z99),"0")+IFERROR(IF(Z100="",0,Z100),"0")</f>
        <v>4.3499999999999997E-2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15</v>
      </c>
      <c r="Y102" s="385">
        <f>IFERROR(SUM(Y98:Y100),"0")</f>
        <v>16.8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47</v>
      </c>
      <c r="Y105" s="384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49.088888888888881</v>
      </c>
      <c r="BN105" s="64">
        <f>IFERROR(Y105*I105/H105,"0")</f>
        <v>56.4</v>
      </c>
      <c r="BO105" s="64">
        <f>IFERROR(1/J105*(X105/H105),"0")</f>
        <v>7.771164021164019E-2</v>
      </c>
      <c r="BP105" s="64">
        <f>IFERROR(1/J105*(Y105/H105),"0")</f>
        <v>8.9285714285714274E-2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4.3518518518518512</v>
      </c>
      <c r="Y110" s="385">
        <f>IFERROR(Y105/H105,"0")+IFERROR(Y106/H106,"0")+IFERROR(Y107/H107,"0")+IFERROR(Y108/H108,"0")+IFERROR(Y109/H109,"0")</f>
        <v>5</v>
      </c>
      <c r="Z110" s="385">
        <f>IFERROR(IF(Z105="",0,Z105),"0")+IFERROR(IF(Z106="",0,Z106),"0")+IFERROR(IF(Z107="",0,Z107),"0")+IFERROR(IF(Z108="",0,Z108),"0")+IFERROR(IF(Z109="",0,Z109),"0")</f>
        <v>0.10874999999999999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47</v>
      </c>
      <c r="Y111" s="385">
        <f>IFERROR(SUM(Y105:Y109),"0")</f>
        <v>54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57</v>
      </c>
      <c r="Y114" s="384">
        <f>IFERROR(IF(X114="",0,CEILING((X114/$H114),1)*$H114),"")</f>
        <v>58.800000000000004</v>
      </c>
      <c r="Z114" s="36">
        <f>IFERROR(IF(Y114=0,"",ROUNDUP(Y114/H114,0)*0.02175),"")</f>
        <v>0.15225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60.82714285714286</v>
      </c>
      <c r="BN114" s="64">
        <f>IFERROR(Y114*I114/H114,"0")</f>
        <v>62.748000000000005</v>
      </c>
      <c r="BO114" s="64">
        <f>IFERROR(1/J114*(X114/H114),"0")</f>
        <v>0.1211734693877551</v>
      </c>
      <c r="BP114" s="64">
        <f>IFERROR(1/J114*(Y114/H114),"0")</f>
        <v>0.125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6.7857142857142856</v>
      </c>
      <c r="Y118" s="385">
        <f>IFERROR(Y113/H113,"0")+IFERROR(Y114/H114,"0")+IFERROR(Y115/H115,"0")+IFERROR(Y116/H116,"0")+IFERROR(Y117/H117,"0")</f>
        <v>7</v>
      </c>
      <c r="Z118" s="385">
        <f>IFERROR(IF(Z113="",0,Z113),"0")+IFERROR(IF(Z114="",0,Z114),"0")+IFERROR(IF(Z115="",0,Z115),"0")+IFERROR(IF(Z116="",0,Z116),"0")+IFERROR(IF(Z117="",0,Z117),"0")</f>
        <v>0.15225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57</v>
      </c>
      <c r="Y119" s="385">
        <f>IFERROR(SUM(Y113:Y117),"0")</f>
        <v>58.800000000000004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34</v>
      </c>
      <c r="Y123" s="384">
        <f>IFERROR(IF(X123="",0,CEILING((X123/$H123),1)*$H123),"")</f>
        <v>44.8</v>
      </c>
      <c r="Z123" s="36">
        <f>IFERROR(IF(Y123=0,"",ROUNDUP(Y123/H123,0)*0.02175),"")</f>
        <v>8.6999999999999994E-2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35.457142857142863</v>
      </c>
      <c r="BN123" s="64">
        <f>IFERROR(Y123*I123/H123,"0")</f>
        <v>46.720000000000006</v>
      </c>
      <c r="BO123" s="64">
        <f>IFERROR(1/J123*(X123/H123),"0")</f>
        <v>5.4209183673469392E-2</v>
      </c>
      <c r="BP123" s="64">
        <f>IFERROR(1/J123*(Y123/H123),"0")</f>
        <v>7.1428571428571425E-2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3.035714285714286</v>
      </c>
      <c r="Y127" s="385">
        <f>IFERROR(Y122/H122,"0")+IFERROR(Y123/H123,"0")+IFERROR(Y124/H124,"0")+IFERROR(Y125/H125,"0")+IFERROR(Y126/H126,"0")</f>
        <v>4</v>
      </c>
      <c r="Z127" s="385">
        <f>IFERROR(IF(Z122="",0,Z122),"0")+IFERROR(IF(Z123="",0,Z123),"0")+IFERROR(IF(Z124="",0,Z124),"0")+IFERROR(IF(Z125="",0,Z125),"0")+IFERROR(IF(Z126="",0,Z126),"0")</f>
        <v>8.6999999999999994E-2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34</v>
      </c>
      <c r="Y128" s="385">
        <f>IFERROR(SUM(Y122:Y126),"0")</f>
        <v>44.8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97</v>
      </c>
      <c r="Y130" s="384">
        <f>IFERROR(IF(X130="",0,CEILING((X130/$H130),1)*$H130),"")</f>
        <v>97.2</v>
      </c>
      <c r="Z130" s="36">
        <f>IFERROR(IF(Y130=0,"",ROUNDUP(Y130/H130,0)*0.02175),"")</f>
        <v>0.19574999999999998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101.31111111111109</v>
      </c>
      <c r="BN130" s="64">
        <f>IFERROR(Y130*I130/H130,"0")</f>
        <v>101.51999999999998</v>
      </c>
      <c r="BO130" s="64">
        <f>IFERROR(1/J130*(X130/H130),"0")</f>
        <v>0.18711419753086417</v>
      </c>
      <c r="BP130" s="64">
        <f>IFERROR(1/J130*(Y130/H130),"0")</f>
        <v>0.1875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40</v>
      </c>
      <c r="Y133" s="38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25.648148148148149</v>
      </c>
      <c r="Y135" s="385">
        <f>IFERROR(Y130/H130,"0")+IFERROR(Y131/H131,"0")+IFERROR(Y132/H132,"0")+IFERROR(Y133/H133,"0")+IFERROR(Y134/H134,"0")</f>
        <v>26</v>
      </c>
      <c r="Z135" s="385">
        <f>IFERROR(IF(Z130="",0,Z130),"0")+IFERROR(IF(Z131="",0,Z131),"0")+IFERROR(IF(Z132="",0,Z132),"0")+IFERROR(IF(Z133="",0,Z133),"0")+IFERROR(IF(Z134="",0,Z134),"0")</f>
        <v>0.32375999999999999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137</v>
      </c>
      <c r="Y136" s="385">
        <f>IFERROR(SUM(Y130:Y134),"0")</f>
        <v>138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20</v>
      </c>
      <c r="Y139" s="384">
        <f t="shared" si="21"/>
        <v>25.200000000000003</v>
      </c>
      <c r="Z139" s="36">
        <f>IFERROR(IF(Y139=0,"",ROUNDUP(Y139/H139,0)*0.02175),"")</f>
        <v>6.5250000000000002E-2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21.328571428571426</v>
      </c>
      <c r="BN139" s="64">
        <f t="shared" si="23"/>
        <v>26.874000000000002</v>
      </c>
      <c r="BO139" s="64">
        <f t="shared" si="24"/>
        <v>4.2517006802721087E-2</v>
      </c>
      <c r="BP139" s="64">
        <f t="shared" si="25"/>
        <v>5.3571428571428568E-2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2.3809523809523809</v>
      </c>
      <c r="Y144" s="385">
        <f>IFERROR(Y138/H138,"0")+IFERROR(Y139/H139,"0")+IFERROR(Y140/H140,"0")+IFERROR(Y141/H141,"0")+IFERROR(Y142/H142,"0")+IFERROR(Y143/H143,"0")</f>
        <v>3</v>
      </c>
      <c r="Z144" s="385">
        <f>IFERROR(IF(Z138="",0,Z138),"0")+IFERROR(IF(Z139="",0,Z139),"0")+IFERROR(IF(Z140="",0,Z140),"0")+IFERROR(IF(Z141="",0,Z141),"0")+IFERROR(IF(Z142="",0,Z142),"0")+IFERROR(IF(Z143="",0,Z143),"0")</f>
        <v>6.5250000000000002E-2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20</v>
      </c>
      <c r="Y145" s="385">
        <f>IFERROR(SUM(Y138:Y143),"0")</f>
        <v>25.200000000000003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96</v>
      </c>
      <c r="Y191" s="384">
        <f t="shared" ref="Y191:Y198" si="26">IFERROR(IF(X191="",0,CEILING((X191/$H191),1)*$H191),"")</f>
        <v>96.600000000000009</v>
      </c>
      <c r="Z191" s="36">
        <f>IFERROR(IF(Y191=0,"",ROUNDUP(Y191/H191,0)*0.00753),"")</f>
        <v>0.17319000000000001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101.94285714285714</v>
      </c>
      <c r="BN191" s="64">
        <f t="shared" ref="BN191:BN198" si="28">IFERROR(Y191*I191/H191,"0")</f>
        <v>102.58</v>
      </c>
      <c r="BO191" s="64">
        <f t="shared" ref="BO191:BO198" si="29">IFERROR(1/J191*(X191/H191),"0")</f>
        <v>0.14652014652014653</v>
      </c>
      <c r="BP191" s="64">
        <f t="shared" ref="BP191:BP198" si="30">IFERROR(1/J191*(Y191/H191),"0")</f>
        <v>0.14743589743589744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22.857142857142858</v>
      </c>
      <c r="Y199" s="385">
        <f>IFERROR(Y191/H191,"0")+IFERROR(Y192/H192,"0")+IFERROR(Y193/H193,"0")+IFERROR(Y194/H194,"0")+IFERROR(Y195/H195,"0")+IFERROR(Y196/H196,"0")+IFERROR(Y197/H197,"0")+IFERROR(Y198/H198,"0")</f>
        <v>23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0.17319000000000001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96</v>
      </c>
      <c r="Y200" s="385">
        <f>IFERROR(SUM(Y191:Y198),"0")</f>
        <v>96.600000000000009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44</v>
      </c>
      <c r="Y213" s="384">
        <f t="shared" ref="Y213:Y220" si="31">IFERROR(IF(X213="",0,CEILING((X213/$H213),1)*$H213),"")</f>
        <v>48.6</v>
      </c>
      <c r="Z213" s="36">
        <f>IFERROR(IF(Y213=0,"",ROUNDUP(Y213/H213,0)*0.00937),"")</f>
        <v>8.4330000000000002E-2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45.711111111111109</v>
      </c>
      <c r="BN213" s="64">
        <f t="shared" ref="BN213:BN220" si="33">IFERROR(Y213*I213/H213,"0")</f>
        <v>50.49</v>
      </c>
      <c r="BO213" s="64">
        <f t="shared" ref="BO213:BO220" si="34">IFERROR(1/J213*(X213/H213),"0")</f>
        <v>6.7901234567901231E-2</v>
      </c>
      <c r="BP213" s="64">
        <f t="shared" ref="BP213:BP220" si="35">IFERROR(1/J213*(Y213/H213),"0")</f>
        <v>7.4999999999999997E-2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45</v>
      </c>
      <c r="Y214" s="384">
        <f t="shared" si="31"/>
        <v>48.6</v>
      </c>
      <c r="Z214" s="36">
        <f>IFERROR(IF(Y214=0,"",ROUNDUP(Y214/H214,0)*0.00937),"")</f>
        <v>8.4330000000000002E-2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46.75</v>
      </c>
      <c r="BN214" s="64">
        <f t="shared" si="33"/>
        <v>50.49</v>
      </c>
      <c r="BO214" s="64">
        <f t="shared" si="34"/>
        <v>6.9444444444444434E-2</v>
      </c>
      <c r="BP214" s="64">
        <f t="shared" si="35"/>
        <v>7.4999999999999997E-2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16.481481481481481</v>
      </c>
      <c r="Y221" s="385">
        <f>IFERROR(Y213/H213,"0")+IFERROR(Y214/H214,"0")+IFERROR(Y215/H215,"0")+IFERROR(Y216/H216,"0")+IFERROR(Y217/H217,"0")+IFERROR(Y218/H218,"0")+IFERROR(Y219/H219,"0")+IFERROR(Y220/H220,"0")</f>
        <v>18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0.16866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89</v>
      </c>
      <c r="Y222" s="385">
        <f>IFERROR(SUM(Y213:Y220),"0")</f>
        <v>97.2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86</v>
      </c>
      <c r="Y225" s="384">
        <f t="shared" si="36"/>
        <v>93.6</v>
      </c>
      <c r="Z225" s="36">
        <f>IFERROR(IF(Y225=0,"",ROUNDUP(Y225/H225,0)*0.02175),"")</f>
        <v>0.26100000000000001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92.218461538461554</v>
      </c>
      <c r="BN225" s="64">
        <f t="shared" si="38"/>
        <v>100.36800000000001</v>
      </c>
      <c r="BO225" s="64">
        <f t="shared" si="39"/>
        <v>0.19688644688644688</v>
      </c>
      <c r="BP225" s="64">
        <f t="shared" si="40"/>
        <v>0.21428571428571427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65</v>
      </c>
      <c r="Y228" s="384">
        <f t="shared" si="36"/>
        <v>67.2</v>
      </c>
      <c r="Z228" s="36">
        <f t="shared" ref="Z228:Z234" si="41">IFERROR(IF(Y228=0,"",ROUNDUP(Y228/H228,0)*0.00753),"")</f>
        <v>0.21084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72.854166666666671</v>
      </c>
      <c r="BN228" s="64">
        <f t="shared" si="38"/>
        <v>75.320000000000007</v>
      </c>
      <c r="BO228" s="64">
        <f t="shared" si="39"/>
        <v>0.17361111111111113</v>
      </c>
      <c r="BP228" s="64">
        <f t="shared" si="40"/>
        <v>0.17948717948717952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9</v>
      </c>
      <c r="Y230" s="384">
        <f t="shared" si="36"/>
        <v>9.6</v>
      </c>
      <c r="Z230" s="36">
        <f t="shared" si="41"/>
        <v>3.0120000000000001E-2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10.020000000000001</v>
      </c>
      <c r="BN230" s="64">
        <f t="shared" si="38"/>
        <v>10.688000000000001</v>
      </c>
      <c r="BO230" s="64">
        <f t="shared" si="39"/>
        <v>2.4038461538461536E-2</v>
      </c>
      <c r="BP230" s="64">
        <f t="shared" si="40"/>
        <v>2.564102564102564E-2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29</v>
      </c>
      <c r="Y231" s="384">
        <f t="shared" si="36"/>
        <v>31.2</v>
      </c>
      <c r="Z231" s="36">
        <f t="shared" si="41"/>
        <v>9.7890000000000005E-2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32.286666666666669</v>
      </c>
      <c r="BN231" s="64">
        <f t="shared" si="38"/>
        <v>34.736000000000004</v>
      </c>
      <c r="BO231" s="64">
        <f t="shared" si="39"/>
        <v>7.745726495726496E-2</v>
      </c>
      <c r="BP231" s="64">
        <f t="shared" si="40"/>
        <v>8.3333333333333329E-2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50</v>
      </c>
      <c r="Y234" s="384">
        <f t="shared" si="36"/>
        <v>50.4</v>
      </c>
      <c r="Z234" s="36">
        <f t="shared" si="41"/>
        <v>0.15812999999999999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55.791666666666671</v>
      </c>
      <c r="BN234" s="64">
        <f t="shared" si="38"/>
        <v>56.237999999999992</v>
      </c>
      <c r="BO234" s="64">
        <f t="shared" si="39"/>
        <v>0.13354700854700854</v>
      </c>
      <c r="BP234" s="64">
        <f t="shared" si="40"/>
        <v>0.13461538461538461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74.775641025641036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78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0.7579800000000001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239</v>
      </c>
      <c r="Y236" s="385">
        <f>IFERROR(SUM(Y224:Y234),"0")</f>
        <v>252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31</v>
      </c>
      <c r="Y317" s="384">
        <f t="shared" ref="Y317:Y324" si="57">IFERROR(IF(X317="",0,CEILING((X317/$H317),1)*$H317),"")</f>
        <v>32.400000000000006</v>
      </c>
      <c r="Z317" s="36">
        <f>IFERROR(IF(Y317=0,"",ROUNDUP(Y317/H317,0)*0.02175),"")</f>
        <v>6.5250000000000002E-2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32.377777777777773</v>
      </c>
      <c r="BN317" s="64">
        <f t="shared" ref="BN317:BN324" si="59">IFERROR(Y317*I317/H317,"0")</f>
        <v>33.840000000000003</v>
      </c>
      <c r="BO317" s="64">
        <f t="shared" ref="BO317:BO324" si="60">IFERROR(1/J317*(X317/H317),"0")</f>
        <v>5.125661375661375E-2</v>
      </c>
      <c r="BP317" s="64">
        <f t="shared" ref="BP317:BP324" si="61">IFERROR(1/J317*(Y317/H317),"0")</f>
        <v>5.3571428571428575E-2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18</v>
      </c>
      <c r="Y318" s="384">
        <f t="shared" si="57"/>
        <v>21.6</v>
      </c>
      <c r="Z318" s="36">
        <f>IFERROR(IF(Y318=0,"",ROUNDUP(Y318/H318,0)*0.02175),"")</f>
        <v>4.3499999999999997E-2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18.799999999999997</v>
      </c>
      <c r="BN318" s="64">
        <f t="shared" si="59"/>
        <v>22.56</v>
      </c>
      <c r="BO318" s="64">
        <f t="shared" si="60"/>
        <v>2.9761904761904757E-2</v>
      </c>
      <c r="BP318" s="64">
        <f t="shared" si="61"/>
        <v>3.5714285714285712E-2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27</v>
      </c>
      <c r="Y320" s="384">
        <f t="shared" si="57"/>
        <v>32.400000000000006</v>
      </c>
      <c r="Z320" s="36">
        <f>IFERROR(IF(Y320=0,"",ROUNDUP(Y320/H320,0)*0.02175),"")</f>
        <v>6.5250000000000002E-2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28.2</v>
      </c>
      <c r="BN320" s="64">
        <f t="shared" si="59"/>
        <v>33.840000000000003</v>
      </c>
      <c r="BO320" s="64">
        <f t="shared" si="60"/>
        <v>4.4642857142857137E-2</v>
      </c>
      <c r="BP320" s="64">
        <f t="shared" si="61"/>
        <v>5.3571428571428575E-2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7.0370370370370363</v>
      </c>
      <c r="Y325" s="385">
        <f>IFERROR(Y317/H317,"0")+IFERROR(Y318/H318,"0")+IFERROR(Y319/H319,"0")+IFERROR(Y320/H320,"0")+IFERROR(Y321/H321,"0")+IFERROR(Y322/H322,"0")+IFERROR(Y323/H323,"0")+IFERROR(Y324/H324,"0")</f>
        <v>8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0.17399999999999999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76</v>
      </c>
      <c r="Y326" s="385">
        <f>IFERROR(SUM(Y317:Y324),"0")</f>
        <v>86.4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50</v>
      </c>
      <c r="Y344" s="384">
        <f>IFERROR(IF(X344="",0,CEILING((X344/$H344),1)*$H344),"")</f>
        <v>50.400000000000006</v>
      </c>
      <c r="Z344" s="36">
        <f>IFERROR(IF(Y344=0,"",ROUNDUP(Y344/H344,0)*0.02175),"")</f>
        <v>0.1305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53.357142857142861</v>
      </c>
      <c r="BN344" s="64">
        <f>IFERROR(Y344*I344/H344,"0")</f>
        <v>53.784000000000006</v>
      </c>
      <c r="BO344" s="64">
        <f>IFERROR(1/J344*(X344/H344),"0")</f>
        <v>0.10629251700680271</v>
      </c>
      <c r="BP344" s="64">
        <f>IFERROR(1/J344*(Y344/H344),"0")</f>
        <v>0.10714285714285714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91</v>
      </c>
      <c r="Y345" s="384">
        <f>IFERROR(IF(X345="",0,CEILING((X345/$H345),1)*$H345),"")</f>
        <v>93.6</v>
      </c>
      <c r="Z345" s="36">
        <f>IFERROR(IF(Y345=0,"",ROUNDUP(Y345/H345,0)*0.02175),"")</f>
        <v>0.26100000000000001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97.58</v>
      </c>
      <c r="BN345" s="64">
        <f>IFERROR(Y345*I345/H345,"0")</f>
        <v>100.36800000000001</v>
      </c>
      <c r="BO345" s="64">
        <f>IFERROR(1/J345*(X345/H345),"0")</f>
        <v>0.20833333333333331</v>
      </c>
      <c r="BP345" s="64">
        <f>IFERROR(1/J345*(Y345/H345),"0")</f>
        <v>0.21428571428571427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40</v>
      </c>
      <c r="Y346" s="384">
        <f>IFERROR(IF(X346="",0,CEILING((X346/$H346),1)*$H346),"")</f>
        <v>42</v>
      </c>
      <c r="Z346" s="36">
        <f>IFERROR(IF(Y346=0,"",ROUNDUP(Y346/H346,0)*0.02175),"")</f>
        <v>0.10874999999999999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42.685714285714283</v>
      </c>
      <c r="BN346" s="64">
        <f>IFERROR(Y346*I346/H346,"0")</f>
        <v>44.82</v>
      </c>
      <c r="BO346" s="64">
        <f>IFERROR(1/J346*(X346/H346),"0")</f>
        <v>8.5034013605442174E-2</v>
      </c>
      <c r="BP346" s="64">
        <f>IFERROR(1/J346*(Y346/H346),"0")</f>
        <v>8.9285714285714274E-2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22.380952380952383</v>
      </c>
      <c r="Y347" s="385">
        <f>IFERROR(Y344/H344,"0")+IFERROR(Y345/H345,"0")+IFERROR(Y346/H346,"0")</f>
        <v>23</v>
      </c>
      <c r="Z347" s="385">
        <f>IFERROR(IF(Z344="",0,Z344),"0")+IFERROR(IF(Z345="",0,Z345),"0")+IFERROR(IF(Z346="",0,Z346),"0")</f>
        <v>0.50024999999999997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181</v>
      </c>
      <c r="Y348" s="385">
        <f>IFERROR(SUM(Y344:Y346),"0")</f>
        <v>186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1900</v>
      </c>
      <c r="Y377" s="384">
        <f t="shared" si="67"/>
        <v>1905</v>
      </c>
      <c r="Z377" s="36">
        <f>IFERROR(IF(Y377=0,"",ROUNDUP(Y377/H377,0)*0.02175),"")</f>
        <v>2.7622499999999999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1960.8</v>
      </c>
      <c r="BN377" s="64">
        <f t="shared" si="69"/>
        <v>1965.96</v>
      </c>
      <c r="BO377" s="64">
        <f t="shared" si="70"/>
        <v>2.6388888888888888</v>
      </c>
      <c r="BP377" s="64">
        <f t="shared" si="71"/>
        <v>2.645833333333333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1248</v>
      </c>
      <c r="Y379" s="384">
        <f t="shared" si="67"/>
        <v>1260</v>
      </c>
      <c r="Z379" s="36">
        <f>IFERROR(IF(Y379=0,"",ROUNDUP(Y379/H379,0)*0.02175),"")</f>
        <v>1.827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1287.9360000000001</v>
      </c>
      <c r="BN379" s="64">
        <f t="shared" si="69"/>
        <v>1300.32</v>
      </c>
      <c r="BO379" s="64">
        <f t="shared" si="70"/>
        <v>1.7333333333333334</v>
      </c>
      <c r="BP379" s="64">
        <f t="shared" si="71"/>
        <v>1.75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1700</v>
      </c>
      <c r="Y381" s="384">
        <f t="shared" si="67"/>
        <v>1710</v>
      </c>
      <c r="Z381" s="36">
        <f>IFERROR(IF(Y381=0,"",ROUNDUP(Y381/H381,0)*0.02175),"")</f>
        <v>2.4794999999999998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1754.4</v>
      </c>
      <c r="BN381" s="64">
        <f t="shared" si="69"/>
        <v>1764.72</v>
      </c>
      <c r="BO381" s="64">
        <f t="shared" si="70"/>
        <v>2.3611111111111107</v>
      </c>
      <c r="BP381" s="64">
        <f t="shared" si="71"/>
        <v>2.375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323.2</v>
      </c>
      <c r="Y385" s="385">
        <f>IFERROR(Y376/H376,"0")+IFERROR(Y377/H377,"0")+IFERROR(Y378/H378,"0")+IFERROR(Y379/H379,"0")+IFERROR(Y380/H380,"0")+IFERROR(Y381/H381,"0")+IFERROR(Y382/H382,"0")+IFERROR(Y383/H383,"0")+IFERROR(Y384/H384,"0")</f>
        <v>325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7.0687499999999996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4848</v>
      </c>
      <c r="Y386" s="385">
        <f>IFERROR(SUM(Y376:Y384),"0")</f>
        <v>4875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1412</v>
      </c>
      <c r="Y388" s="384">
        <f>IFERROR(IF(X388="",0,CEILING((X388/$H388),1)*$H388),"")</f>
        <v>1425</v>
      </c>
      <c r="Z388" s="36">
        <f>IFERROR(IF(Y388=0,"",ROUNDUP(Y388/H388,0)*0.02175),"")</f>
        <v>2.0662499999999997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1457.1840000000002</v>
      </c>
      <c r="BN388" s="64">
        <f>IFERROR(Y388*I388/H388,"0")</f>
        <v>1470.6</v>
      </c>
      <c r="BO388" s="64">
        <f>IFERROR(1/J388*(X388/H388),"0")</f>
        <v>1.9611111111111112</v>
      </c>
      <c r="BP388" s="64">
        <f>IFERROR(1/J388*(Y388/H388),"0")</f>
        <v>1.9791666666666665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94.13333333333334</v>
      </c>
      <c r="Y390" s="385">
        <f>IFERROR(Y388/H388,"0")+IFERROR(Y389/H389,"0")</f>
        <v>95</v>
      </c>
      <c r="Z390" s="385">
        <f>IFERROR(IF(Z388="",0,Z388),"0")+IFERROR(IF(Z389="",0,Z389),"0")</f>
        <v>2.0662499999999997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1412</v>
      </c>
      <c r="Y391" s="385">
        <f>IFERROR(SUM(Y388:Y389),"0")</f>
        <v>1425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10</v>
      </c>
      <c r="Y395" s="384">
        <f>IFERROR(IF(X395="",0,CEILING((X395/$H395),1)*$H395),"")</f>
        <v>15.6</v>
      </c>
      <c r="Z395" s="36">
        <f>IFERROR(IF(Y395=0,"",ROUNDUP(Y395/H395,0)*0.02175),"")</f>
        <v>4.3499999999999997E-2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10.723076923076926</v>
      </c>
      <c r="BN395" s="64">
        <f>IFERROR(Y395*I395/H395,"0")</f>
        <v>16.728000000000002</v>
      </c>
      <c r="BO395" s="64">
        <f>IFERROR(1/J395*(X395/H395),"0")</f>
        <v>2.2893772893772896E-2</v>
      </c>
      <c r="BP395" s="64">
        <f>IFERROR(1/J395*(Y395/H395),"0")</f>
        <v>3.5714285714285712E-2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1.2820512820512822</v>
      </c>
      <c r="Y396" s="385">
        <f>IFERROR(Y393/H393,"0")+IFERROR(Y394/H394,"0")+IFERROR(Y395/H395,"0")</f>
        <v>2</v>
      </c>
      <c r="Z396" s="385">
        <f>IFERROR(IF(Z393="",0,Z393),"0")+IFERROR(IF(Z394="",0,Z394),"0")+IFERROR(IF(Z395="",0,Z395),"0")</f>
        <v>4.3499999999999997E-2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10</v>
      </c>
      <c r="Y397" s="385">
        <f>IFERROR(SUM(Y393:Y395),"0")</f>
        <v>15.6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82</v>
      </c>
      <c r="Y399" s="384">
        <f>IFERROR(IF(X399="",0,CEILING((X399/$H399),1)*$H399),"")</f>
        <v>85.8</v>
      </c>
      <c r="Z399" s="36">
        <f>IFERROR(IF(Y399=0,"",ROUNDUP(Y399/H399,0)*0.02175),"")</f>
        <v>0.23924999999999999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87.929230769230784</v>
      </c>
      <c r="BN399" s="64">
        <f>IFERROR(Y399*I399/H399,"0")</f>
        <v>92.004000000000005</v>
      </c>
      <c r="BO399" s="64">
        <f>IFERROR(1/J399*(X399/H399),"0")</f>
        <v>0.18772893772893773</v>
      </c>
      <c r="BP399" s="64">
        <f>IFERROR(1/J399*(Y399/H399),"0")</f>
        <v>0.19642857142857142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10.512820512820513</v>
      </c>
      <c r="Y401" s="385">
        <f>IFERROR(Y399/H399,"0")+IFERROR(Y400/H400,"0")</f>
        <v>11</v>
      </c>
      <c r="Z401" s="385">
        <f>IFERROR(IF(Z399="",0,Z399),"0")+IFERROR(IF(Z400="",0,Z400),"0")</f>
        <v>0.23924999999999999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82</v>
      </c>
      <c r="Y402" s="385">
        <f>IFERROR(SUM(Y399:Y400),"0")</f>
        <v>85.8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362</v>
      </c>
      <c r="Y417" s="384">
        <f>IFERROR(IF(X417="",0,CEILING((X417/$H417),1)*$H417),"")</f>
        <v>366.59999999999997</v>
      </c>
      <c r="Z417" s="36">
        <f>IFERROR(IF(Y417=0,"",ROUNDUP(Y417/H417,0)*0.02175),"")</f>
        <v>1.0222499999999999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388.1753846153847</v>
      </c>
      <c r="BN417" s="64">
        <f>IFERROR(Y417*I417/H417,"0")</f>
        <v>393.108</v>
      </c>
      <c r="BO417" s="64">
        <f>IFERROR(1/J417*(X417/H417),"0")</f>
        <v>0.8287545787545787</v>
      </c>
      <c r="BP417" s="64">
        <f>IFERROR(1/J417*(Y417/H417),"0")</f>
        <v>0.83928571428571419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46.410256410256409</v>
      </c>
      <c r="Y422" s="385">
        <f>IFERROR(Y417/H417,"0")+IFERROR(Y418/H418,"0")+IFERROR(Y419/H419,"0")+IFERROR(Y420/H420,"0")+IFERROR(Y421/H421,"0")</f>
        <v>47</v>
      </c>
      <c r="Z422" s="385">
        <f>IFERROR(IF(Z417="",0,Z417),"0")+IFERROR(IF(Z418="",0,Z418),"0")+IFERROR(IF(Z419="",0,Z419),"0")+IFERROR(IF(Z420="",0,Z420),"0")+IFERROR(IF(Z421="",0,Z421),"0")</f>
        <v>1.0222499999999999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362</v>
      </c>
      <c r="Y423" s="385">
        <f>IFERROR(SUM(Y417:Y421),"0")</f>
        <v>366.59999999999997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58</v>
      </c>
      <c r="Y436" s="384">
        <f t="shared" si="72"/>
        <v>58.800000000000004</v>
      </c>
      <c r="Z436" s="36">
        <f>IFERROR(IF(Y436=0,"",ROUNDUP(Y436/H436,0)*0.00753),"")</f>
        <v>0.10542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61.17619047619047</v>
      </c>
      <c r="BN436" s="64">
        <f t="shared" si="74"/>
        <v>62.019999999999996</v>
      </c>
      <c r="BO436" s="64">
        <f t="shared" si="75"/>
        <v>8.8522588522588513E-2</v>
      </c>
      <c r="BP436" s="64">
        <f t="shared" si="76"/>
        <v>8.9743589743589744E-2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170</v>
      </c>
      <c r="Y438" s="384">
        <f t="shared" si="72"/>
        <v>172.20000000000002</v>
      </c>
      <c r="Z438" s="36">
        <f>IFERROR(IF(Y438=0,"",ROUNDUP(Y438/H438,0)*0.00753),"")</f>
        <v>0.30873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179.30952380952377</v>
      </c>
      <c r="BN438" s="64">
        <f t="shared" si="74"/>
        <v>181.63</v>
      </c>
      <c r="BO438" s="64">
        <f t="shared" si="75"/>
        <v>0.25946275946275943</v>
      </c>
      <c r="BP438" s="64">
        <f t="shared" si="76"/>
        <v>0.26282051282051283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54.285714285714285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0.41415000000000002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228</v>
      </c>
      <c r="Y457" s="385">
        <f>IFERROR(SUM(Y435:Y455),"0")</f>
        <v>231.00000000000003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191</v>
      </c>
      <c r="Y473" s="384">
        <f t="shared" ref="Y473:Y478" si="78">IFERROR(IF(X473="",0,CEILING((X473/$H473),1)*$H473),"")</f>
        <v>193.20000000000002</v>
      </c>
      <c r="Z473" s="36">
        <f>IFERROR(IF(Y473=0,"",ROUNDUP(Y473/H473,0)*0.00753),"")</f>
        <v>0.34638000000000002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201.4595238095238</v>
      </c>
      <c r="BN473" s="64">
        <f t="shared" ref="BN473:BN478" si="80">IFERROR(Y473*I473/H473,"0")</f>
        <v>203.77999999999997</v>
      </c>
      <c r="BO473" s="64">
        <f t="shared" ref="BO473:BO478" si="81">IFERROR(1/J473*(X473/H473),"0")</f>
        <v>0.29151404151404148</v>
      </c>
      <c r="BP473" s="64">
        <f t="shared" ref="BP473:BP478" si="82">IFERROR(1/J473*(Y473/H473),"0")</f>
        <v>0.29487179487179488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45.476190476190474</v>
      </c>
      <c r="Y479" s="385">
        <f>IFERROR(Y473/H473,"0")+IFERROR(Y474/H474,"0")+IFERROR(Y475/H475,"0")+IFERROR(Y476/H476,"0")+IFERROR(Y477/H477,"0")+IFERROR(Y478/H478,"0")</f>
        <v>46</v>
      </c>
      <c r="Z479" s="385">
        <f>IFERROR(IF(Z473="",0,Z473),"0")+IFERROR(IF(Z474="",0,Z474),"0")+IFERROR(IF(Z475="",0,Z475),"0")+IFERROR(IF(Z476="",0,Z476),"0")+IFERROR(IF(Z477="",0,Z477),"0")+IFERROR(IF(Z478="",0,Z478),"0")</f>
        <v>0.34638000000000002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191</v>
      </c>
      <c r="Y480" s="385">
        <f>IFERROR(SUM(Y473:Y478),"0")</f>
        <v>193.20000000000002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115</v>
      </c>
      <c r="Y503" s="384">
        <f t="shared" si="83"/>
        <v>116.16000000000001</v>
      </c>
      <c r="Z503" s="36">
        <f t="shared" si="84"/>
        <v>0.26312000000000002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122.84090909090907</v>
      </c>
      <c r="BN503" s="64">
        <f t="shared" si="86"/>
        <v>124.08000000000001</v>
      </c>
      <c r="BO503" s="64">
        <f t="shared" si="87"/>
        <v>0.20942599067599066</v>
      </c>
      <c r="BP503" s="64">
        <f t="shared" si="88"/>
        <v>0.21153846153846156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226</v>
      </c>
      <c r="Y505" s="384">
        <f t="shared" si="83"/>
        <v>227.04000000000002</v>
      </c>
      <c r="Z505" s="36">
        <f t="shared" si="84"/>
        <v>0.51427999999999996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241.40909090909088</v>
      </c>
      <c r="BN505" s="64">
        <f t="shared" si="86"/>
        <v>242.51999999999998</v>
      </c>
      <c r="BO505" s="64">
        <f t="shared" si="87"/>
        <v>0.4115675990675991</v>
      </c>
      <c r="BP505" s="64">
        <f t="shared" si="88"/>
        <v>0.41346153846153849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64.583333333333329</v>
      </c>
      <c r="Y508" s="385">
        <f>IFERROR(Y500/H500,"0")+IFERROR(Y501/H501,"0")+IFERROR(Y502/H502,"0")+IFERROR(Y503/H503,"0")+IFERROR(Y504/H504,"0")+IFERROR(Y505/H505,"0")+IFERROR(Y506/H506,"0")+IFERROR(Y507/H507,"0")</f>
        <v>65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0.77739999999999998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341</v>
      </c>
      <c r="Y509" s="385">
        <f>IFERROR(SUM(Y500:Y507),"0")</f>
        <v>343.20000000000005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245</v>
      </c>
      <c r="Y511" s="384">
        <f>IFERROR(IF(X511="",0,CEILING((X511/$H511),1)*$H511),"")</f>
        <v>248.16000000000003</v>
      </c>
      <c r="Z511" s="36">
        <f>IFERROR(IF(Y511=0,"",ROUNDUP(Y511/H511,0)*0.01196),"")</f>
        <v>0.56211999999999995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261.70454545454544</v>
      </c>
      <c r="BN511" s="64">
        <f>IFERROR(Y511*I511/H511,"0")</f>
        <v>265.08</v>
      </c>
      <c r="BO511" s="64">
        <f>IFERROR(1/J511*(X511/H511),"0")</f>
        <v>0.44616841491841491</v>
      </c>
      <c r="BP511" s="64">
        <f>IFERROR(1/J511*(Y511/H511),"0")</f>
        <v>0.45192307692307693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46.401515151515149</v>
      </c>
      <c r="Y513" s="385">
        <f>IFERROR(Y511/H511,"0")+IFERROR(Y512/H512,"0")</f>
        <v>47</v>
      </c>
      <c r="Z513" s="385">
        <f>IFERROR(IF(Z511="",0,Z511),"0")+IFERROR(IF(Z512="",0,Z512),"0")</f>
        <v>0.56211999999999995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245</v>
      </c>
      <c r="Y514" s="385">
        <f>IFERROR(SUM(Y511:Y512),"0")</f>
        <v>248.16000000000003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23</v>
      </c>
      <c r="Y517" s="384">
        <f t="shared" si="89"/>
        <v>26.400000000000002</v>
      </c>
      <c r="Z517" s="36">
        <f>IFERROR(IF(Y517=0,"",ROUNDUP(Y517/H517,0)*0.01196),"")</f>
        <v>5.9799999999999999E-2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24.568181818181817</v>
      </c>
      <c r="BN517" s="64">
        <f t="shared" si="91"/>
        <v>28.200000000000003</v>
      </c>
      <c r="BO517" s="64">
        <f t="shared" si="92"/>
        <v>4.1885198135198129E-2</v>
      </c>
      <c r="BP517" s="64">
        <f t="shared" si="93"/>
        <v>4.807692307692308E-2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4.3560606060606055</v>
      </c>
      <c r="Y522" s="385">
        <f>IFERROR(Y516/H516,"0")+IFERROR(Y517/H517,"0")+IFERROR(Y518/H518,"0")+IFERROR(Y519/H519,"0")+IFERROR(Y520/H520,"0")+IFERROR(Y521/H521,"0")</f>
        <v>5</v>
      </c>
      <c r="Z522" s="385">
        <f>IFERROR(IF(Z516="",0,Z516),"0")+IFERROR(IF(Z517="",0,Z517),"0")+IFERROR(IF(Z518="",0,Z518),"0")+IFERROR(IF(Z519="",0,Z519),"0")+IFERROR(IF(Z520="",0,Z520),"0")+IFERROR(IF(Z521="",0,Z521),"0")</f>
        <v>5.9799999999999999E-2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23</v>
      </c>
      <c r="Y523" s="385">
        <f>IFERROR(SUM(Y516:Y521),"0")</f>
        <v>26.400000000000002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47</v>
      </c>
      <c r="Y526" s="384">
        <f>IFERROR(IF(X526="",0,CEILING((X526/$H526),1)*$H526),"")</f>
        <v>54.6</v>
      </c>
      <c r="Z526" s="36">
        <f>IFERROR(IF(Y526=0,"",ROUNDUP(Y526/H526,0)*0.02175),"")</f>
        <v>0.15225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50.29</v>
      </c>
      <c r="BN526" s="64">
        <f>IFERROR(Y526*I526/H526,"0")</f>
        <v>58.421999999999997</v>
      </c>
      <c r="BO526" s="64">
        <f>IFERROR(1/J526*(X526/H526),"0")</f>
        <v>0.10760073260073259</v>
      </c>
      <c r="BP526" s="64">
        <f>IFERROR(1/J526*(Y526/H526),"0")</f>
        <v>0.125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6.0256410256410255</v>
      </c>
      <c r="Y528" s="385">
        <f>IFERROR(Y525/H525,"0")+IFERROR(Y526/H526,"0")+IFERROR(Y527/H527,"0")</f>
        <v>7</v>
      </c>
      <c r="Z528" s="385">
        <f>IFERROR(IF(Z525="",0,Z525),"0")+IFERROR(IF(Z526="",0,Z526),"0")+IFERROR(IF(Z527="",0,Z527),"0")</f>
        <v>0.15225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47</v>
      </c>
      <c r="Y529" s="385">
        <f>IFERROR(SUM(Y525:Y527),"0")</f>
        <v>54.6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355</v>
      </c>
      <c r="Y564" s="384">
        <f>IFERROR(IF(X564="",0,CEILING((X564/$H564),1)*$H564),"")</f>
        <v>358.8</v>
      </c>
      <c r="Z564" s="36">
        <f>IFERROR(IF(Y564=0,"",ROUNDUP(Y564/H564,0)*0.02175),"")</f>
        <v>1.0004999999999999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380.66923076923081</v>
      </c>
      <c r="BN564" s="64">
        <f>IFERROR(Y564*I564/H564,"0")</f>
        <v>384.74400000000009</v>
      </c>
      <c r="BO564" s="64">
        <f>IFERROR(1/J564*(X564/H564),"0")</f>
        <v>0.81272893772893762</v>
      </c>
      <c r="BP564" s="64">
        <f>IFERROR(1/J564*(Y564/H564),"0")</f>
        <v>0.8214285714285714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45.512820512820511</v>
      </c>
      <c r="Y568" s="385">
        <f>IFERROR(Y564/H564,"0")+IFERROR(Y565/H565,"0")+IFERROR(Y566/H566,"0")+IFERROR(Y567/H567,"0")</f>
        <v>46</v>
      </c>
      <c r="Z568" s="385">
        <f>IFERROR(IF(Z564="",0,Z564),"0")+IFERROR(IF(Z565="",0,Z565),"0")+IFERROR(IF(Z566="",0,Z566),"0")+IFERROR(IF(Z567="",0,Z567),"0")</f>
        <v>1.0004999999999999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355</v>
      </c>
      <c r="Y569" s="385">
        <f>IFERROR(SUM(Y564:Y567),"0")</f>
        <v>358.8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9300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9450.1600000000017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9701.6693420468418</v>
      </c>
      <c r="Y596" s="385">
        <f>IFERROR(SUM(BN22:BN592),"0")</f>
        <v>9859.9400000000023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15</v>
      </c>
      <c r="Y597" s="38">
        <f>ROUNDUP(SUM(BP22:BP592),0)</f>
        <v>16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10076.669342046842</v>
      </c>
      <c r="Y598" s="385">
        <f>GrossWeightTotalR+PalletQtyTotalR*25</f>
        <v>10259.940000000002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968.12601287601296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988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16.697039999999998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54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133.80000000000001</v>
      </c>
      <c r="E605" s="46">
        <f>IFERROR(Y105*1,"0")+IFERROR(Y106*1,"0")+IFERROR(Y107*1,"0")+IFERROR(Y108*1,"0")+IFERROR(Y109*1,"0")+IFERROR(Y113*1,"0")+IFERROR(Y114*1,"0")+IFERROR(Y115*1,"0")+IFERROR(Y116*1,"0")+IFERROR(Y117*1,"0")</f>
        <v>112.80000000000001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208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96.600000000000009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349.2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272.39999999999998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6401.4000000000005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366.59999999999997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231.00000000000003</v>
      </c>
      <c r="Z605" s="46">
        <f>IFERROR(Y469*1,"0")+IFERROR(Y473*1,"0")+IFERROR(Y474*1,"0")+IFERROR(Y475*1,"0")+IFERROR(Y476*1,"0")+IFERROR(Y477*1,"0")+IFERROR(Y478*1,"0")+IFERROR(Y482*1,"0")</f>
        <v>193.20000000000002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672.36000000000013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358.8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2024-09-13T07:43:51Z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