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3CE39E6-67A5-450B-965F-9493BC952C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Y24" i="1" l="1"/>
  <c r="Y37" i="1"/>
  <c r="Y41" i="1"/>
  <c r="Y45" i="1"/>
  <c r="Y65" i="1"/>
  <c r="Y90" i="1"/>
  <c r="Y96" i="1"/>
  <c r="Y102" i="1"/>
  <c r="Y119" i="1"/>
  <c r="Y128" i="1"/>
  <c r="Y135" i="1"/>
  <c r="Y156" i="1"/>
  <c r="Y160" i="1"/>
  <c r="Y166" i="1"/>
  <c r="Y173" i="1"/>
  <c r="H9" i="1"/>
  <c r="A10" i="1"/>
  <c r="Y49" i="1"/>
  <c r="Y59" i="1"/>
  <c r="Y76" i="1"/>
  <c r="Y82" i="1"/>
  <c r="Y111" i="1"/>
  <c r="Y145" i="1"/>
  <c r="Y149" i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Z360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Z354" i="1"/>
  <c r="BP352" i="1"/>
  <c r="BN352" i="1"/>
  <c r="Z352" i="1"/>
  <c r="Y361" i="1"/>
  <c r="BP369" i="1"/>
  <c r="BN369" i="1"/>
  <c r="Z369" i="1"/>
  <c r="Z371" i="1" s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Y595" i="1"/>
  <c r="Z544" i="1"/>
  <c r="Z347" i="1"/>
  <c r="Z332" i="1"/>
  <c r="Y597" i="1"/>
  <c r="Z422" i="1"/>
  <c r="Z325" i="1"/>
  <c r="Z600" i="1" s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<sst xmlns="http://schemas.openxmlformats.org/spreadsheetml/2006/main" count="2464" uniqueCount="786">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</sst>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6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437</v>
      </c>
      <c r="Y53" s="384">
        <f t="shared" ref="Y53:Y58" si="6">IFERROR(IF(X53="",0,CEILING((X53/$H53),1)*$H53),"")</f>
        <v>442.8</v>
      </c>
      <c r="Z53" s="36">
        <f>IFERROR(IF(Y53=0,"",ROUNDUP(Y53/H53,0)*0.02175),"")</f>
        <v>0.89174999999999993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456.42222222222216</v>
      </c>
      <c r="BN53" s="64">
        <f t="shared" ref="BN53:BN58" si="8">IFERROR(Y53*I53/H53,"0")</f>
        <v>462.47999999999996</v>
      </c>
      <c r="BO53" s="64">
        <f t="shared" ref="BO53:BO58" si="9">IFERROR(1/J53*(X53/H53),"0")</f>
        <v>0.72255291005291</v>
      </c>
      <c r="BP53" s="64">
        <f t="shared" ref="BP53:BP58" si="10">IFERROR(1/J53*(Y53/H53),"0")</f>
        <v>0.7321428571428571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162</v>
      </c>
      <c r="Y55" s="384">
        <f t="shared" si="6"/>
        <v>168</v>
      </c>
      <c r="Z55" s="36">
        <f>IFERROR(IF(Y55=0,"",ROUNDUP(Y55/H55,0)*0.02175),"")</f>
        <v>0.32624999999999998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168.94285714285715</v>
      </c>
      <c r="BN55" s="64">
        <f t="shared" si="8"/>
        <v>175.20000000000002</v>
      </c>
      <c r="BO55" s="64">
        <f t="shared" si="9"/>
        <v>0.25829081632653061</v>
      </c>
      <c r="BP55" s="64">
        <f t="shared" si="10"/>
        <v>0.26785714285714285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70</v>
      </c>
      <c r="Y57" s="384">
        <f t="shared" si="6"/>
        <v>70.3</v>
      </c>
      <c r="Z57" s="36">
        <f>IFERROR(IF(Y57=0,"",ROUNDUP(Y57/H57,0)*0.00937),"")</f>
        <v>0.17802999999999999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73.972972972972968</v>
      </c>
      <c r="BN57" s="64">
        <f t="shared" si="8"/>
        <v>74.289999999999992</v>
      </c>
      <c r="BO57" s="64">
        <f t="shared" si="9"/>
        <v>0.15765765765765766</v>
      </c>
      <c r="BP57" s="64">
        <f t="shared" si="10"/>
        <v>0.15833333333333333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73.846167596167589</v>
      </c>
      <c r="Y59" s="385">
        <f>IFERROR(Y53/H53,"0")+IFERROR(Y54/H54,"0")+IFERROR(Y55/H55,"0")+IFERROR(Y56/H56,"0")+IFERROR(Y57/H57,"0")+IFERROR(Y58/H58,"0")</f>
        <v>75</v>
      </c>
      <c r="Z59" s="385">
        <f>IFERROR(IF(Z53="",0,Z53),"0")+IFERROR(IF(Z54="",0,Z54),"0")+IFERROR(IF(Z55="",0,Z55),"0")+IFERROR(IF(Z56="",0,Z56),"0")+IFERROR(IF(Z57="",0,Z57),"0")+IFERROR(IF(Z58="",0,Z58),"0")</f>
        <v>1.3960299999999999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669</v>
      </c>
      <c r="Y60" s="385">
        <f>IFERROR(SUM(Y53:Y58),"0")</f>
        <v>681.09999999999991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148</v>
      </c>
      <c r="Y70" s="384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154.57777777777775</v>
      </c>
      <c r="BN70" s="64">
        <f t="shared" si="13"/>
        <v>157.91999999999999</v>
      </c>
      <c r="BO70" s="64">
        <f t="shared" si="14"/>
        <v>0.24470899470899468</v>
      </c>
      <c r="BP70" s="64">
        <f t="shared" si="15"/>
        <v>0.25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44</v>
      </c>
      <c r="Y73" s="384">
        <f t="shared" si="11"/>
        <v>44</v>
      </c>
      <c r="Z73" s="36">
        <f>IFERROR(IF(Y73=0,"",ROUNDUP(Y73/H73,0)*0.00937),"")</f>
        <v>0.10306999999999999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46.64</v>
      </c>
      <c r="BN73" s="64">
        <f t="shared" si="13"/>
        <v>46.64</v>
      </c>
      <c r="BO73" s="64">
        <f t="shared" si="14"/>
        <v>9.166666666666666E-2</v>
      </c>
      <c r="BP73" s="64">
        <f t="shared" si="15"/>
        <v>9.166666666666666E-2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24.703703703703702</v>
      </c>
      <c r="Y76" s="385">
        <f>IFERROR(Y68/H68,"0")+IFERROR(Y69/H69,"0")+IFERROR(Y70/H70,"0")+IFERROR(Y71/H71,"0")+IFERROR(Y72/H72,"0")+IFERROR(Y73/H73,"0")+IFERROR(Y74/H74,"0")+IFERROR(Y75/H75,"0")</f>
        <v>25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0.40756999999999999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192</v>
      </c>
      <c r="Y77" s="385">
        <f>IFERROR(SUM(Y68:Y75),"0")</f>
        <v>195.20000000000002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235</v>
      </c>
      <c r="Y79" s="384">
        <f>IFERROR(IF(X79="",0,CEILING((X79/$H79),1)*$H79),"")</f>
        <v>237.60000000000002</v>
      </c>
      <c r="Z79" s="36">
        <f>IFERROR(IF(Y79=0,"",ROUNDUP(Y79/H79,0)*0.02175),"")</f>
        <v>0.47849999999999998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245.4444444444444</v>
      </c>
      <c r="BN79" s="64">
        <f>IFERROR(Y79*I79/H79,"0")</f>
        <v>248.16</v>
      </c>
      <c r="BO79" s="64">
        <f>IFERROR(1/J79*(X79/H79),"0")</f>
        <v>0.38855820105820105</v>
      </c>
      <c r="BP79" s="64">
        <f>IFERROR(1/J79*(Y79/H79),"0")</f>
        <v>0.39285714285714285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21.75925925925926</v>
      </c>
      <c r="Y81" s="385">
        <f>IFERROR(Y79/H79,"0")+IFERROR(Y80/H80,"0")</f>
        <v>22</v>
      </c>
      <c r="Z81" s="385">
        <f>IFERROR(IF(Z79="",0,Z79),"0")+IFERROR(IF(Z80="",0,Z80),"0")</f>
        <v>0.47849999999999998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235</v>
      </c>
      <c r="Y82" s="385">
        <f>IFERROR(SUM(Y79:Y80),"0")</f>
        <v>237.60000000000002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33</v>
      </c>
      <c r="Y88" s="384">
        <f t="shared" si="16"/>
        <v>34.200000000000003</v>
      </c>
      <c r="Z88" s="36">
        <f>IFERROR(IF(Y88=0,"",ROUNDUP(Y88/H88,0)*0.00502),"")</f>
        <v>9.5380000000000006E-2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34.833333333333329</v>
      </c>
      <c r="BN88" s="64">
        <f t="shared" si="18"/>
        <v>36.1</v>
      </c>
      <c r="BO88" s="64">
        <f t="shared" si="19"/>
        <v>7.8347578347578356E-2</v>
      </c>
      <c r="BP88" s="64">
        <f t="shared" si="20"/>
        <v>8.11965811965812E-2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32</v>
      </c>
      <c r="Y89" s="384">
        <f t="shared" si="16"/>
        <v>32.4</v>
      </c>
      <c r="Z89" s="36">
        <f>IFERROR(IF(Y89=0,"",ROUNDUP(Y89/H89,0)*0.00502),"")</f>
        <v>9.0359999999999996E-2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33.777777777777779</v>
      </c>
      <c r="BN89" s="64">
        <f t="shared" si="18"/>
        <v>34.199999999999996</v>
      </c>
      <c r="BO89" s="64">
        <f t="shared" si="19"/>
        <v>7.5973409306742651E-2</v>
      </c>
      <c r="BP89" s="64">
        <f t="shared" si="20"/>
        <v>7.6923076923076927E-2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36.111111111111114</v>
      </c>
      <c r="Y90" s="385">
        <f>IFERROR(Y84/H84,"0")+IFERROR(Y85/H85,"0")+IFERROR(Y86/H86,"0")+IFERROR(Y87/H87,"0")+IFERROR(Y88/H88,"0")+IFERROR(Y89/H89,"0")</f>
        <v>37</v>
      </c>
      <c r="Z90" s="385">
        <f>IFERROR(IF(Z84="",0,Z84),"0")+IFERROR(IF(Z85="",0,Z85),"0")+IFERROR(IF(Z86="",0,Z86),"0")+IFERROR(IF(Z87="",0,Z87),"0")+IFERROR(IF(Z88="",0,Z88),"0")+IFERROR(IF(Z89="",0,Z89),"0")</f>
        <v>0.18574000000000002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65</v>
      </c>
      <c r="Y91" s="385">
        <f>IFERROR(SUM(Y84:Y89),"0")</f>
        <v>66.599999999999994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68</v>
      </c>
      <c r="Y98" s="384">
        <f>IFERROR(IF(X98="",0,CEILING((X98/$H98),1)*$H98),"")</f>
        <v>75.600000000000009</v>
      </c>
      <c r="Z98" s="36">
        <f>IFERROR(IF(Y98=0,"",ROUNDUP(Y98/H98,0)*0.02175),"")</f>
        <v>0.19574999999999998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72.565714285714279</v>
      </c>
      <c r="BN98" s="64">
        <f>IFERROR(Y98*I98/H98,"0")</f>
        <v>80.676000000000016</v>
      </c>
      <c r="BO98" s="64">
        <f>IFERROR(1/J98*(X98/H98),"0")</f>
        <v>0.14455782312925169</v>
      </c>
      <c r="BP98" s="64">
        <f>IFERROR(1/J98*(Y98/H98),"0")</f>
        <v>0.1607142857142857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20</v>
      </c>
      <c r="Y100" s="384">
        <f>IFERROR(IF(X100="",0,CEILING((X100/$H100),1)*$H100),"")</f>
        <v>21.599999999999998</v>
      </c>
      <c r="Z100" s="36">
        <f>IFERROR(IF(Y100=0,"",ROUNDUP(Y100/H100,0)*0.00753),"")</f>
        <v>6.7769999999999997E-2</v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21.666666666666668</v>
      </c>
      <c r="BN100" s="64">
        <f>IFERROR(Y100*I100/H100,"0")</f>
        <v>23.4</v>
      </c>
      <c r="BO100" s="64">
        <f>IFERROR(1/J100*(X100/H100),"0")</f>
        <v>5.3418803418803423E-2</v>
      </c>
      <c r="BP100" s="64">
        <f>IFERROR(1/J100*(Y100/H100),"0")</f>
        <v>5.7692307692307689E-2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16.428571428571431</v>
      </c>
      <c r="Y101" s="385">
        <f>IFERROR(Y98/H98,"0")+IFERROR(Y99/H99,"0")+IFERROR(Y100/H100,"0")</f>
        <v>18</v>
      </c>
      <c r="Z101" s="385">
        <f>IFERROR(IF(Z98="",0,Z98),"0")+IFERROR(IF(Z99="",0,Z99),"0")+IFERROR(IF(Z100="",0,Z100),"0")</f>
        <v>0.26351999999999998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88</v>
      </c>
      <c r="Y102" s="385">
        <f>IFERROR(SUM(Y98:Y100),"0")</f>
        <v>97.2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238</v>
      </c>
      <c r="Y105" s="384">
        <f>IFERROR(IF(X105="",0,CEILING((X105/$H105),1)*$H105),"")</f>
        <v>248.4</v>
      </c>
      <c r="Z105" s="36">
        <f>IFERROR(IF(Y105=0,"",ROUNDUP(Y105/H105,0)*0.02175),"")</f>
        <v>0.50024999999999997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248.57777777777775</v>
      </c>
      <c r="BN105" s="64">
        <f>IFERROR(Y105*I105/H105,"0")</f>
        <v>259.43999999999994</v>
      </c>
      <c r="BO105" s="64">
        <f>IFERROR(1/J105*(X105/H105),"0")</f>
        <v>0.39351851851851843</v>
      </c>
      <c r="BP105" s="64">
        <f>IFERROR(1/J105*(Y105/H105),"0")</f>
        <v>0.4107142857142857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74</v>
      </c>
      <c r="Y108" s="384">
        <f>IFERROR(IF(X108="",0,CEILING((X108/$H108),1)*$H108),"")</f>
        <v>76.5</v>
      </c>
      <c r="Z108" s="36">
        <f>IFERROR(IF(Y108=0,"",ROUNDUP(Y108/H108,0)*0.00937),"")</f>
        <v>0.15928999999999999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77.453333333333333</v>
      </c>
      <c r="BN108" s="64">
        <f>IFERROR(Y108*I108/H108,"0")</f>
        <v>80.069999999999993</v>
      </c>
      <c r="BO108" s="64">
        <f>IFERROR(1/J108*(X108/H108),"0")</f>
        <v>0.13703703703703701</v>
      </c>
      <c r="BP108" s="64">
        <f>IFERROR(1/J108*(Y108/H108),"0")</f>
        <v>0.14166666666666666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38.481481481481481</v>
      </c>
      <c r="Y110" s="385">
        <f>IFERROR(Y105/H105,"0")+IFERROR(Y106/H106,"0")+IFERROR(Y107/H107,"0")+IFERROR(Y108/H108,"0")+IFERROR(Y109/H109,"0")</f>
        <v>40</v>
      </c>
      <c r="Z110" s="385">
        <f>IFERROR(IF(Z105="",0,Z105),"0")+IFERROR(IF(Z106="",0,Z106),"0")+IFERROR(IF(Z107="",0,Z107),"0")+IFERROR(IF(Z108="",0,Z108),"0")+IFERROR(IF(Z109="",0,Z109),"0")</f>
        <v>0.65954000000000002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312</v>
      </c>
      <c r="Y111" s="385">
        <f>IFERROR(SUM(Y105:Y109),"0")</f>
        <v>324.89999999999998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66</v>
      </c>
      <c r="Y115" s="384">
        <f>IFERROR(IF(X115="",0,CEILING((X115/$H115),1)*$H115),"")</f>
        <v>67.5</v>
      </c>
      <c r="Z115" s="36">
        <f>IFERROR(IF(Y115=0,"",ROUNDUP(Y115/H115,0)*0.00753),"")</f>
        <v>0.18825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72.648888888888877</v>
      </c>
      <c r="BN115" s="64">
        <f>IFERROR(Y115*I115/H115,"0")</f>
        <v>74.299999999999983</v>
      </c>
      <c r="BO115" s="64">
        <f>IFERROR(1/J115*(X115/H115),"0")</f>
        <v>0.15669515669515668</v>
      </c>
      <c r="BP115" s="64">
        <f>IFERROR(1/J115*(Y115/H115),"0")</f>
        <v>0.16025641025641024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94</v>
      </c>
      <c r="Y117" s="384">
        <f>IFERROR(IF(X117="",0,CEILING((X117/$H117),1)*$H117),"")</f>
        <v>94.5</v>
      </c>
      <c r="Z117" s="36">
        <f>IFERROR(IF(Y117=0,"",ROUNDUP(Y117/H117,0)*0.00937),"")</f>
        <v>0.32795000000000002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104.02666666666667</v>
      </c>
      <c r="BN117" s="64">
        <f>IFERROR(Y117*I117/H117,"0")</f>
        <v>104.57999999999998</v>
      </c>
      <c r="BO117" s="64">
        <f>IFERROR(1/J117*(X117/H117),"0")</f>
        <v>0.29012345679012341</v>
      </c>
      <c r="BP117" s="64">
        <f>IFERROR(1/J117*(Y117/H117),"0")</f>
        <v>0.29166666666666669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59.259259259259252</v>
      </c>
      <c r="Y118" s="385">
        <f>IFERROR(Y113/H113,"0")+IFERROR(Y114/H114,"0")+IFERROR(Y115/H115,"0")+IFERROR(Y116/H116,"0")+IFERROR(Y117/H117,"0")</f>
        <v>60</v>
      </c>
      <c r="Z118" s="385">
        <f>IFERROR(IF(Z113="",0,Z113),"0")+IFERROR(IF(Z114="",0,Z114),"0")+IFERROR(IF(Z115="",0,Z115),"0")+IFERROR(IF(Z116="",0,Z116),"0")+IFERROR(IF(Z117="",0,Z117),"0")</f>
        <v>0.51619999999999999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160</v>
      </c>
      <c r="Y119" s="385">
        <f>IFERROR(SUM(Y113:Y117),"0")</f>
        <v>162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126</v>
      </c>
      <c r="Y123" s="384">
        <f>IFERROR(IF(X123="",0,CEILING((X123/$H123),1)*$H123),"")</f>
        <v>134.39999999999998</v>
      </c>
      <c r="Z123" s="36">
        <f>IFERROR(IF(Y123=0,"",ROUNDUP(Y123/H123,0)*0.02175),"")</f>
        <v>0.26100000000000001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131.4</v>
      </c>
      <c r="BN123" s="64">
        <f>IFERROR(Y123*I123/H123,"0")</f>
        <v>140.15999999999997</v>
      </c>
      <c r="BO123" s="64">
        <f>IFERROR(1/J123*(X123/H123),"0")</f>
        <v>0.20089285714285712</v>
      </c>
      <c r="BP123" s="64">
        <f>IFERROR(1/J123*(Y123/H123),"0")</f>
        <v>0.21428571428571425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219</v>
      </c>
      <c r="Y125" s="384">
        <f>IFERROR(IF(X125="",0,CEILING((X125/$H125),1)*$H125),"")</f>
        <v>220.5</v>
      </c>
      <c r="Z125" s="36">
        <f>IFERROR(IF(Y125=0,"",ROUNDUP(Y125/H125,0)*0.00937),"")</f>
        <v>0.45912999999999998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230.67999999999998</v>
      </c>
      <c r="BN125" s="64">
        <f>IFERROR(Y125*I125/H125,"0")</f>
        <v>232.26000000000002</v>
      </c>
      <c r="BO125" s="64">
        <f>IFERROR(1/J125*(X125/H125),"0")</f>
        <v>0.4055555555555555</v>
      </c>
      <c r="BP125" s="64">
        <f>IFERROR(1/J125*(Y125/H125),"0")</f>
        <v>0.40833333333333333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59.916666666666664</v>
      </c>
      <c r="Y127" s="385">
        <f>IFERROR(Y122/H122,"0")+IFERROR(Y123/H123,"0")+IFERROR(Y124/H124,"0")+IFERROR(Y125/H125,"0")+IFERROR(Y126/H126,"0")</f>
        <v>61</v>
      </c>
      <c r="Z127" s="385">
        <f>IFERROR(IF(Z122="",0,Z122),"0")+IFERROR(IF(Z123="",0,Z123),"0")+IFERROR(IF(Z124="",0,Z124),"0")+IFERROR(IF(Z125="",0,Z125),"0")+IFERROR(IF(Z126="",0,Z126),"0")</f>
        <v>0.72012999999999994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345</v>
      </c>
      <c r="Y128" s="385">
        <f>IFERROR(SUM(Y122:Y126),"0")</f>
        <v>354.9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141</v>
      </c>
      <c r="Y139" s="384">
        <f t="shared" si="21"/>
        <v>142.80000000000001</v>
      </c>
      <c r="Z139" s="36">
        <f>IFERROR(IF(Y139=0,"",ROUNDUP(Y139/H139,0)*0.02175),"")</f>
        <v>0.36974999999999997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150.36642857142857</v>
      </c>
      <c r="BN139" s="64">
        <f t="shared" si="23"/>
        <v>152.286</v>
      </c>
      <c r="BO139" s="64">
        <f t="shared" si="24"/>
        <v>0.29974489795918363</v>
      </c>
      <c r="BP139" s="64">
        <f t="shared" si="25"/>
        <v>0.30357142857142855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142</v>
      </c>
      <c r="Y141" s="384">
        <f t="shared" si="21"/>
        <v>143.10000000000002</v>
      </c>
      <c r="Z141" s="36">
        <f>IFERROR(IF(Y141=0,"",ROUNDUP(Y141/H141,0)*0.00753),"")</f>
        <v>0.39909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156.30518518518517</v>
      </c>
      <c r="BN141" s="64">
        <f t="shared" si="23"/>
        <v>157.51600000000002</v>
      </c>
      <c r="BO141" s="64">
        <f t="shared" si="24"/>
        <v>0.33713200379867042</v>
      </c>
      <c r="BP141" s="64">
        <f t="shared" si="25"/>
        <v>0.33974358974358976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69.378306878306873</v>
      </c>
      <c r="Y144" s="385">
        <f>IFERROR(Y138/H138,"0")+IFERROR(Y139/H139,"0")+IFERROR(Y140/H140,"0")+IFERROR(Y141/H141,"0")+IFERROR(Y142/H142,"0")+IFERROR(Y143/H143,"0")</f>
        <v>70</v>
      </c>
      <c r="Z144" s="385">
        <f>IFERROR(IF(Z138="",0,Z138),"0")+IFERROR(IF(Z139="",0,Z139),"0")+IFERROR(IF(Z140="",0,Z140),"0")+IFERROR(IF(Z141="",0,Z141),"0")+IFERROR(IF(Z142="",0,Z142),"0")+IFERROR(IF(Z143="",0,Z143),"0")</f>
        <v>0.76883999999999997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283</v>
      </c>
      <c r="Y145" s="385">
        <f>IFERROR(SUM(Y138:Y143),"0")</f>
        <v>285.90000000000003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98</v>
      </c>
      <c r="Y183" s="384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104.58000000000001</v>
      </c>
      <c r="BN183" s="64">
        <f>IFERROR(Y183*I183/H183,"0")</f>
        <v>107.56800000000001</v>
      </c>
      <c r="BO183" s="64">
        <f>IFERROR(1/J183*(X183/H183),"0")</f>
        <v>0.20833333333333331</v>
      </c>
      <c r="BP183" s="64">
        <f>IFERROR(1/J183*(Y183/H183),"0")</f>
        <v>0.21428571428571427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11.666666666666666</v>
      </c>
      <c r="Y186" s="385">
        <f>IFERROR(Y183/H183,"0")+IFERROR(Y184/H184,"0")+IFERROR(Y185/H185,"0")</f>
        <v>12</v>
      </c>
      <c r="Z186" s="385">
        <f>IFERROR(IF(Z183="",0,Z183),"0")+IFERROR(IF(Z184="",0,Z184),"0")+IFERROR(IF(Z185="",0,Z185),"0")</f>
        <v>0.26100000000000001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98</v>
      </c>
      <c r="Y187" s="385">
        <f>IFERROR(SUM(Y183:Y185),"0")</f>
        <v>100.80000000000001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45</v>
      </c>
      <c r="Y193" s="384">
        <f t="shared" si="26"/>
        <v>46.2</v>
      </c>
      <c r="Z193" s="36">
        <f>IFERROR(IF(Y193=0,"",ROUNDUP(Y193/H193,0)*0.00753),"")</f>
        <v>8.2830000000000001E-2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47.142857142857146</v>
      </c>
      <c r="BN193" s="64">
        <f t="shared" si="28"/>
        <v>48.400000000000006</v>
      </c>
      <c r="BO193" s="64">
        <f t="shared" si="29"/>
        <v>6.8681318681318673E-2</v>
      </c>
      <c r="BP193" s="64">
        <f t="shared" si="30"/>
        <v>7.0512820512820512E-2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78</v>
      </c>
      <c r="Y194" s="384">
        <f t="shared" si="26"/>
        <v>79.8</v>
      </c>
      <c r="Z194" s="36">
        <f>IFERROR(IF(Y194=0,"",ROUNDUP(Y194/H194,0)*0.00502),"")</f>
        <v>0.19076000000000001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82.828571428571422</v>
      </c>
      <c r="BN194" s="64">
        <f t="shared" si="28"/>
        <v>84.739999999999981</v>
      </c>
      <c r="BO194" s="64">
        <f t="shared" si="29"/>
        <v>0.15873015873015872</v>
      </c>
      <c r="BP194" s="64">
        <f t="shared" si="30"/>
        <v>0.1623931623931624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76</v>
      </c>
      <c r="Y196" s="384">
        <f t="shared" si="26"/>
        <v>77.7</v>
      </c>
      <c r="Z196" s="36">
        <f>IFERROR(IF(Y196=0,"",ROUNDUP(Y196/H196,0)*0.00502),"")</f>
        <v>0.18574000000000002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79.61904761904762</v>
      </c>
      <c r="BN196" s="64">
        <f t="shared" si="28"/>
        <v>81.400000000000006</v>
      </c>
      <c r="BO196" s="64">
        <f t="shared" si="29"/>
        <v>0.15466015466015468</v>
      </c>
      <c r="BP196" s="64">
        <f t="shared" si="30"/>
        <v>0.15811965811965814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84.047619047619037</v>
      </c>
      <c r="Y199" s="385">
        <f>IFERROR(Y191/H191,"0")+IFERROR(Y192/H192,"0")+IFERROR(Y193/H193,"0")+IFERROR(Y194/H194,"0")+IFERROR(Y195/H195,"0")+IFERROR(Y196/H196,"0")+IFERROR(Y197/H197,"0")+IFERROR(Y198/H198,"0")</f>
        <v>86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0.45933000000000002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199</v>
      </c>
      <c r="Y200" s="385">
        <f>IFERROR(SUM(Y191:Y198),"0")</f>
        <v>203.7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40</v>
      </c>
      <c r="Y209" s="384">
        <f>IFERROR(IF(X209="",0,CEILING((X209/$H209),1)*$H209),"")</f>
        <v>42</v>
      </c>
      <c r="Z209" s="36">
        <f>IFERROR(IF(Y209=0,"",ROUNDUP(Y209/H209,0)*0.00753),"")</f>
        <v>0.15060000000000001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43.80952380952381</v>
      </c>
      <c r="BN209" s="64">
        <f>IFERROR(Y209*I209/H209,"0")</f>
        <v>45.999999999999993</v>
      </c>
      <c r="BO209" s="64">
        <f>IFERROR(1/J209*(X209/H209),"0")</f>
        <v>0.1221001221001221</v>
      </c>
      <c r="BP209" s="64">
        <f>IFERROR(1/J209*(Y209/H209),"0")</f>
        <v>0.12820512820512819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19.047619047619047</v>
      </c>
      <c r="Y210" s="385">
        <f>IFERROR(Y208/H208,"0")+IFERROR(Y209/H209,"0")</f>
        <v>20</v>
      </c>
      <c r="Z210" s="385">
        <f>IFERROR(IF(Z208="",0,Z208),"0")+IFERROR(IF(Z209="",0,Z209),"0")</f>
        <v>0.15060000000000001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40</v>
      </c>
      <c r="Y211" s="385">
        <f>IFERROR(SUM(Y208:Y209),"0")</f>
        <v>42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60</v>
      </c>
      <c r="Y214" s="384">
        <f t="shared" si="31"/>
        <v>64.800000000000011</v>
      </c>
      <c r="Z214" s="36">
        <f>IFERROR(IF(Y214=0,"",ROUNDUP(Y214/H214,0)*0.00937),"")</f>
        <v>0.11244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62.333333333333336</v>
      </c>
      <c r="BN214" s="64">
        <f t="shared" si="33"/>
        <v>67.320000000000007</v>
      </c>
      <c r="BO214" s="64">
        <f t="shared" si="34"/>
        <v>9.2592592592592587E-2</v>
      </c>
      <c r="BP214" s="64">
        <f t="shared" si="35"/>
        <v>0.10000000000000002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110</v>
      </c>
      <c r="Y216" s="384">
        <f t="shared" si="31"/>
        <v>113.4</v>
      </c>
      <c r="Z216" s="36">
        <f>IFERROR(IF(Y216=0,"",ROUNDUP(Y216/H216,0)*0.00937),"")</f>
        <v>0.19677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114.27777777777777</v>
      </c>
      <c r="BN216" s="64">
        <f t="shared" si="33"/>
        <v>117.81</v>
      </c>
      <c r="BO216" s="64">
        <f t="shared" si="34"/>
        <v>0.16975308641975309</v>
      </c>
      <c r="BP216" s="64">
        <f t="shared" si="35"/>
        <v>0.17499999999999999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31.481481481481481</v>
      </c>
      <c r="Y221" s="385">
        <f>IFERROR(Y213/H213,"0")+IFERROR(Y214/H214,"0")+IFERROR(Y215/H215,"0")+IFERROR(Y216/H216,"0")+IFERROR(Y217/H217,"0")+IFERROR(Y218/H218,"0")+IFERROR(Y219/H219,"0")+IFERROR(Y220/H220,"0")</f>
        <v>33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0.30920999999999998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170</v>
      </c>
      <c r="Y222" s="385">
        <f>IFERROR(SUM(Y213:Y220),"0")</f>
        <v>178.20000000000002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151</v>
      </c>
      <c r="Y225" s="384">
        <f t="shared" si="36"/>
        <v>156</v>
      </c>
      <c r="Z225" s="36">
        <f>IFERROR(IF(Y225=0,"",ROUNDUP(Y225/H225,0)*0.02175),"")</f>
        <v>0.43499999999999994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161.91846153846157</v>
      </c>
      <c r="BN225" s="64">
        <f t="shared" si="38"/>
        <v>167.28000000000003</v>
      </c>
      <c r="BO225" s="64">
        <f t="shared" si="39"/>
        <v>0.34569597069597063</v>
      </c>
      <c r="BP225" s="64">
        <f t="shared" si="40"/>
        <v>0.3571428571428571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173</v>
      </c>
      <c r="Y227" s="384">
        <f t="shared" si="36"/>
        <v>174</v>
      </c>
      <c r="Z227" s="36">
        <f>IFERROR(IF(Y227=0,"",ROUNDUP(Y227/H227,0)*0.02175),"")</f>
        <v>0.43499999999999994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184.21517241379308</v>
      </c>
      <c r="BN227" s="64">
        <f t="shared" si="38"/>
        <v>185.28</v>
      </c>
      <c r="BO227" s="64">
        <f t="shared" si="39"/>
        <v>0.35509031198686369</v>
      </c>
      <c r="BP227" s="64">
        <f t="shared" si="40"/>
        <v>0.3571428571428571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98</v>
      </c>
      <c r="Y228" s="384">
        <f t="shared" si="36"/>
        <v>98.399999999999991</v>
      </c>
      <c r="Z228" s="36">
        <f t="shared" ref="Z228:Z234" si="41">IFERROR(IF(Y228=0,"",ROUNDUP(Y228/H228,0)*0.00753),"")</f>
        <v>0.30873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109.84166666666667</v>
      </c>
      <c r="BN228" s="64">
        <f t="shared" si="38"/>
        <v>110.28999999999999</v>
      </c>
      <c r="BO228" s="64">
        <f t="shared" si="39"/>
        <v>0.26175213675213677</v>
      </c>
      <c r="BP228" s="64">
        <f t="shared" si="40"/>
        <v>0.26282051282051283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235</v>
      </c>
      <c r="Y230" s="384">
        <f t="shared" si="36"/>
        <v>235.2</v>
      </c>
      <c r="Z230" s="36">
        <f t="shared" si="41"/>
        <v>0.73794000000000004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261.63333333333338</v>
      </c>
      <c r="BN230" s="64">
        <f t="shared" si="38"/>
        <v>261.85599999999999</v>
      </c>
      <c r="BO230" s="64">
        <f t="shared" si="39"/>
        <v>0.62767094017094016</v>
      </c>
      <c r="BP230" s="64">
        <f t="shared" si="40"/>
        <v>0.62820512820512819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200</v>
      </c>
      <c r="Y231" s="384">
        <f t="shared" si="36"/>
        <v>201.6</v>
      </c>
      <c r="Z231" s="36">
        <f t="shared" si="41"/>
        <v>0.63251999999999997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55</v>
      </c>
      <c r="Y233" s="384">
        <f t="shared" si="36"/>
        <v>55.199999999999996</v>
      </c>
      <c r="Z233" s="36">
        <f t="shared" si="41"/>
        <v>0.17319000000000001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61.233333333333341</v>
      </c>
      <c r="BN233" s="64">
        <f t="shared" si="38"/>
        <v>61.455999999999996</v>
      </c>
      <c r="BO233" s="64">
        <f t="shared" si="39"/>
        <v>0.14690170940170941</v>
      </c>
      <c r="BP233" s="64">
        <f t="shared" si="40"/>
        <v>0.14743589743589744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68</v>
      </c>
      <c r="Y234" s="384">
        <f t="shared" si="36"/>
        <v>69.599999999999994</v>
      </c>
      <c r="Z234" s="36">
        <f t="shared" si="41"/>
        <v>0.21837000000000001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75.876666666666665</v>
      </c>
      <c r="BN234" s="64">
        <f t="shared" si="38"/>
        <v>77.661999999999992</v>
      </c>
      <c r="BO234" s="64">
        <f t="shared" si="39"/>
        <v>0.18162393162393164</v>
      </c>
      <c r="BP234" s="64">
        <f t="shared" si="40"/>
        <v>0.1858974358974359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312.57736516357204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315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2.94075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980</v>
      </c>
      <c r="Y236" s="385">
        <f>IFERROR(SUM(Y224:Y234),"0")</f>
        <v>990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44</v>
      </c>
      <c r="Y241" s="384">
        <f>IFERROR(IF(X241="",0,CEILING((X241/$H241),1)*$H241),"")</f>
        <v>45.6</v>
      </c>
      <c r="Z241" s="36">
        <f>IFERROR(IF(Y241=0,"",ROUNDUP(Y241/H241,0)*0.00753),"")</f>
        <v>0.14307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48.986666666666672</v>
      </c>
      <c r="BN241" s="64">
        <f>IFERROR(Y241*I241/H241,"0")</f>
        <v>50.768000000000008</v>
      </c>
      <c r="BO241" s="64">
        <f>IFERROR(1/J241*(X241/H241),"0")</f>
        <v>0.11752136752136753</v>
      </c>
      <c r="BP241" s="64">
        <f>IFERROR(1/J241*(Y241/H241),"0")</f>
        <v>0.12179487179487179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77</v>
      </c>
      <c r="Y242" s="384">
        <f>IFERROR(IF(X242="",0,CEILING((X242/$H242),1)*$H242),"")</f>
        <v>79.2</v>
      </c>
      <c r="Z242" s="36">
        <f>IFERROR(IF(Y242=0,"",ROUNDUP(Y242/H242,0)*0.00753),"")</f>
        <v>0.24849000000000002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85.726666666666674</v>
      </c>
      <c r="BN242" s="64">
        <f>IFERROR(Y242*I242/H242,"0")</f>
        <v>88.176000000000016</v>
      </c>
      <c r="BO242" s="64">
        <f>IFERROR(1/J242*(X242/H242),"0")</f>
        <v>0.20566239316239318</v>
      </c>
      <c r="BP242" s="64">
        <f>IFERROR(1/J242*(Y242/H242),"0")</f>
        <v>0.21153846153846154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50.416666666666671</v>
      </c>
      <c r="Y243" s="385">
        <f>IFERROR(Y238/H238,"0")+IFERROR(Y239/H239,"0")+IFERROR(Y240/H240,"0")+IFERROR(Y241/H241,"0")+IFERROR(Y242/H242,"0")</f>
        <v>52</v>
      </c>
      <c r="Z243" s="385">
        <f>IFERROR(IF(Z238="",0,Z238),"0")+IFERROR(IF(Z239="",0,Z239),"0")+IFERROR(IF(Z240="",0,Z240),"0")+IFERROR(IF(Z241="",0,Z241),"0")+IFERROR(IF(Z242="",0,Z242),"0")</f>
        <v>0.39156000000000002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121</v>
      </c>
      <c r="Y244" s="385">
        <f>IFERROR(SUM(Y238:Y242),"0")</f>
        <v>124.80000000000001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274</v>
      </c>
      <c r="Y260" s="384">
        <f t="shared" si="47"/>
        <v>278.39999999999998</v>
      </c>
      <c r="Z260" s="36">
        <f>IFERROR(IF(Y260=0,"",ROUNDUP(Y260/H260,0)*0.02175),"")</f>
        <v>0.52200000000000002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285.33793103448278</v>
      </c>
      <c r="BN260" s="64">
        <f t="shared" si="49"/>
        <v>289.91999999999996</v>
      </c>
      <c r="BO260" s="64">
        <f t="shared" si="50"/>
        <v>0.42179802955665019</v>
      </c>
      <c r="BP260" s="64">
        <f t="shared" si="51"/>
        <v>0.42857142857142855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23.620689655172413</v>
      </c>
      <c r="Y267" s="385">
        <f>IFERROR(Y259/H259,"0")+IFERROR(Y260/H260,"0")+IFERROR(Y261/H261,"0")+IFERROR(Y262/H262,"0")+IFERROR(Y263/H263,"0")+IFERROR(Y264/H264,"0")+IFERROR(Y265/H265,"0")+IFERROR(Y266/H266,"0")</f>
        <v>24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0.52200000000000002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274</v>
      </c>
      <c r="Y268" s="385">
        <f>IFERROR(SUM(Y259:Y266),"0")</f>
        <v>278.39999999999998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88</v>
      </c>
      <c r="Y295" s="384">
        <f>IFERROR(IF(X295="",0,CEILING((X295/$H295),1)*$H295),"")</f>
        <v>88.8</v>
      </c>
      <c r="Z295" s="36">
        <f>IFERROR(IF(Y295=0,"",ROUNDUP(Y295/H295,0)*0.00753),"")</f>
        <v>0.27861000000000002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97.973333333333343</v>
      </c>
      <c r="BN295" s="64">
        <f>IFERROR(Y295*I295/H295,"0")</f>
        <v>98.864000000000004</v>
      </c>
      <c r="BO295" s="64">
        <f>IFERROR(1/J295*(X295/H295),"0")</f>
        <v>0.23504273504273507</v>
      </c>
      <c r="BP295" s="64">
        <f>IFERROR(1/J295*(Y295/H295),"0")</f>
        <v>0.23717948717948717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88</v>
      </c>
      <c r="Y296" s="384">
        <f>IFERROR(IF(X296="",0,CEILING((X296/$H296),1)*$H296),"")</f>
        <v>88.8</v>
      </c>
      <c r="Z296" s="36">
        <f>IFERROR(IF(Y296=0,"",ROUNDUP(Y296/H296,0)*0.00753),"")</f>
        <v>0.27861000000000002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95.333333333333343</v>
      </c>
      <c r="BN296" s="64">
        <f>IFERROR(Y296*I296/H296,"0")</f>
        <v>96.2</v>
      </c>
      <c r="BO296" s="64">
        <f>IFERROR(1/J296*(X296/H296),"0")</f>
        <v>0.23504273504273507</v>
      </c>
      <c r="BP296" s="64">
        <f>IFERROR(1/J296*(Y296/H296),"0")</f>
        <v>0.23717948717948717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73.333333333333343</v>
      </c>
      <c r="Y298" s="385">
        <f>IFERROR(Y293/H293,"0")+IFERROR(Y294/H294,"0")+IFERROR(Y295/H295,"0")+IFERROR(Y296/H296,"0")+IFERROR(Y297/H297,"0")</f>
        <v>74</v>
      </c>
      <c r="Z298" s="385">
        <f>IFERROR(IF(Z293="",0,Z293),"0")+IFERROR(IF(Z294="",0,Z294),"0")+IFERROR(IF(Z295="",0,Z295),"0")+IFERROR(IF(Z296="",0,Z296),"0")+IFERROR(IF(Z297="",0,Z297),"0")</f>
        <v>0.55722000000000005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176</v>
      </c>
      <c r="Y299" s="385">
        <f>IFERROR(SUM(Y293:Y297),"0")</f>
        <v>177.6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10</v>
      </c>
      <c r="Y328" s="384">
        <f>IFERROR(IF(X328="",0,CEILING((X328/$H328),1)*$H328),"")</f>
        <v>12.600000000000001</v>
      </c>
      <c r="Z328" s="36">
        <f>IFERROR(IF(Y328=0,"",ROUNDUP(Y328/H328,0)*0.00753),"")</f>
        <v>2.2589999999999999E-2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10.619047619047619</v>
      </c>
      <c r="BN328" s="64">
        <f>IFERROR(Y328*I328/H328,"0")</f>
        <v>13.38</v>
      </c>
      <c r="BO328" s="64">
        <f>IFERROR(1/J328*(X328/H328),"0")</f>
        <v>1.5262515262515262E-2</v>
      </c>
      <c r="BP328" s="64">
        <f>IFERROR(1/J328*(Y328/H328),"0")</f>
        <v>1.9230769230769232E-2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2.3809523809523809</v>
      </c>
      <c r="Y332" s="385">
        <f>IFERROR(Y328/H328,"0")+IFERROR(Y329/H329,"0")+IFERROR(Y330/H330,"0")+IFERROR(Y331/H331,"0")</f>
        <v>3</v>
      </c>
      <c r="Z332" s="385">
        <f>IFERROR(IF(Z328="",0,Z328),"0")+IFERROR(IF(Z329="",0,Z329),"0")+IFERROR(IF(Z330="",0,Z330),"0")+IFERROR(IF(Z331="",0,Z331),"0")</f>
        <v>2.2589999999999999E-2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10</v>
      </c>
      <c r="Y333" s="385">
        <f>IFERROR(SUM(Y328:Y331),"0")</f>
        <v>12.600000000000001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23</v>
      </c>
      <c r="Y335" s="384">
        <f t="shared" ref="Y335:Y340" si="62">IFERROR(IF(X335="",0,CEILING((X335/$H335),1)*$H335),"")</f>
        <v>23.4</v>
      </c>
      <c r="Z335" s="36">
        <f>IFERROR(IF(Y335=0,"",ROUNDUP(Y335/H335,0)*0.02175),"")</f>
        <v>6.5250000000000002E-2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24.645384615384618</v>
      </c>
      <c r="BN335" s="64">
        <f t="shared" ref="BN335:BN340" si="64">IFERROR(Y335*I335/H335,"0")</f>
        <v>25.074000000000002</v>
      </c>
      <c r="BO335" s="64">
        <f t="shared" ref="BO335:BO340" si="65">IFERROR(1/J335*(X335/H335),"0")</f>
        <v>5.2655677655677656E-2</v>
      </c>
      <c r="BP335" s="64">
        <f t="shared" ref="BP335:BP340" si="66">IFERROR(1/J335*(Y335/H335),"0")</f>
        <v>5.3571428571428568E-2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2.9487179487179489</v>
      </c>
      <c r="Y341" s="385">
        <f>IFERROR(Y335/H335,"0")+IFERROR(Y336/H336,"0")+IFERROR(Y337/H337,"0")+IFERROR(Y338/H338,"0")+IFERROR(Y339/H339,"0")+IFERROR(Y340/H340,"0")</f>
        <v>3</v>
      </c>
      <c r="Z341" s="385">
        <f>IFERROR(IF(Z335="",0,Z335),"0")+IFERROR(IF(Z336="",0,Z336),"0")+IFERROR(IF(Z337="",0,Z337),"0")+IFERROR(IF(Z338="",0,Z338),"0")+IFERROR(IF(Z339="",0,Z339),"0")+IFERROR(IF(Z340="",0,Z340),"0")</f>
        <v>6.5250000000000002E-2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23</v>
      </c>
      <c r="Y342" s="385">
        <f>IFERROR(SUM(Y335:Y340),"0")</f>
        <v>23.4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129</v>
      </c>
      <c r="Y344" s="384">
        <f>IFERROR(IF(X344="",0,CEILING((X344/$H344),1)*$H344),"")</f>
        <v>134.4</v>
      </c>
      <c r="Z344" s="36">
        <f>IFERROR(IF(Y344=0,"",ROUNDUP(Y344/H344,0)*0.02175),"")</f>
        <v>0.34799999999999998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137.66142857142856</v>
      </c>
      <c r="BN344" s="64">
        <f>IFERROR(Y344*I344/H344,"0")</f>
        <v>143.42400000000001</v>
      </c>
      <c r="BO344" s="64">
        <f>IFERROR(1/J344*(X344/H344),"0")</f>
        <v>0.27423469387755101</v>
      </c>
      <c r="BP344" s="64">
        <f>IFERROR(1/J344*(Y344/H344),"0")</f>
        <v>0.2857142857142857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177</v>
      </c>
      <c r="Y345" s="384">
        <f>IFERROR(IF(X345="",0,CEILING((X345/$H345),1)*$H345),"")</f>
        <v>179.4</v>
      </c>
      <c r="Z345" s="36">
        <f>IFERROR(IF(Y345=0,"",ROUNDUP(Y345/H345,0)*0.02175),"")</f>
        <v>0.50024999999999997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189.79846153846157</v>
      </c>
      <c r="BN345" s="64">
        <f>IFERROR(Y345*I345/H345,"0")</f>
        <v>192.37200000000004</v>
      </c>
      <c r="BO345" s="64">
        <f>IFERROR(1/J345*(X345/H345),"0")</f>
        <v>0.40521978021978022</v>
      </c>
      <c r="BP345" s="64">
        <f>IFERROR(1/J345*(Y345/H345),"0")</f>
        <v>0.4107142857142857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80</v>
      </c>
      <c r="Y346" s="384">
        <f>IFERROR(IF(X346="",0,CEILING((X346/$H346),1)*$H346),"")</f>
        <v>84</v>
      </c>
      <c r="Z346" s="36">
        <f>IFERROR(IF(Y346=0,"",ROUNDUP(Y346/H346,0)*0.02175),"")</f>
        <v>0.21749999999999997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85.371428571428567</v>
      </c>
      <c r="BN346" s="64">
        <f>IFERROR(Y346*I346/H346,"0")</f>
        <v>89.64</v>
      </c>
      <c r="BO346" s="64">
        <f>IFERROR(1/J346*(X346/H346),"0")</f>
        <v>0.17006802721088435</v>
      </c>
      <c r="BP346" s="64">
        <f>IFERROR(1/J346*(Y346/H346),"0")</f>
        <v>0.17857142857142855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47.573260073260073</v>
      </c>
      <c r="Y347" s="385">
        <f>IFERROR(Y344/H344,"0")+IFERROR(Y345/H345,"0")+IFERROR(Y346/H346,"0")</f>
        <v>49</v>
      </c>
      <c r="Z347" s="385">
        <f>IFERROR(IF(Z344="",0,Z344),"0")+IFERROR(IF(Z345="",0,Z345),"0")+IFERROR(IF(Z346="",0,Z346),"0")</f>
        <v>1.06575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386</v>
      </c>
      <c r="Y348" s="385">
        <f>IFERROR(SUM(Y344:Y346),"0")</f>
        <v>397.8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29</v>
      </c>
      <c r="Y352" s="384">
        <f>IFERROR(IF(X352="",0,CEILING((X352/$H352),1)*$H352),"")</f>
        <v>30.599999999999998</v>
      </c>
      <c r="Z352" s="36">
        <f>IFERROR(IF(Y352=0,"",ROUNDUP(Y352/H352,0)*0.00753),"")</f>
        <v>9.0359999999999996E-2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33.833333333333336</v>
      </c>
      <c r="BN352" s="64">
        <f>IFERROR(Y352*I352/H352,"0")</f>
        <v>35.700000000000003</v>
      </c>
      <c r="BO352" s="64">
        <f>IFERROR(1/J352*(X352/H352),"0")</f>
        <v>7.2900955253896435E-2</v>
      </c>
      <c r="BP352" s="64">
        <f>IFERROR(1/J352*(Y352/H352),"0")</f>
        <v>7.6923076923076927E-2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42</v>
      </c>
      <c r="Y353" s="384">
        <f>IFERROR(IF(X353="",0,CEILING((X353/$H353),1)*$H353),"")</f>
        <v>43.349999999999994</v>
      </c>
      <c r="Z353" s="36">
        <f>IFERROR(IF(Y353=0,"",ROUNDUP(Y353/H353,0)*0.00753),"")</f>
        <v>0.12801000000000001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47.764705882352942</v>
      </c>
      <c r="BN353" s="64">
        <f>IFERROR(Y353*I353/H353,"0")</f>
        <v>49.3</v>
      </c>
      <c r="BO353" s="64">
        <f>IFERROR(1/J353*(X353/H353),"0")</f>
        <v>0.10558069381598795</v>
      </c>
      <c r="BP353" s="64">
        <f>IFERROR(1/J353*(Y353/H353),"0")</f>
        <v>0.10897435897435898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27.843137254901961</v>
      </c>
      <c r="Y354" s="385">
        <f>IFERROR(Y350/H350,"0")+IFERROR(Y351/H351,"0")+IFERROR(Y352/H352,"0")+IFERROR(Y353/H353,"0")</f>
        <v>29</v>
      </c>
      <c r="Z354" s="385">
        <f>IFERROR(IF(Z350="",0,Z350),"0")+IFERROR(IF(Z351="",0,Z351),"0")+IFERROR(IF(Z352="",0,Z352),"0")+IFERROR(IF(Z353="",0,Z353),"0")</f>
        <v>0.21837000000000001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71</v>
      </c>
      <c r="Y355" s="385">
        <f>IFERROR(SUM(Y350:Y353),"0")</f>
        <v>73.949999999999989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55</v>
      </c>
      <c r="Y364" s="384">
        <f>IFERROR(IF(X364="",0,CEILING((X364/$H364),1)*$H364),"")</f>
        <v>55.800000000000004</v>
      </c>
      <c r="Z364" s="36">
        <f>IFERROR(IF(Y364=0,"",ROUNDUP(Y364/H364,0)*0.00753),"")</f>
        <v>0.23343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62.577777777777776</v>
      </c>
      <c r="BN364" s="64">
        <f>IFERROR(Y364*I364/H364,"0")</f>
        <v>63.488</v>
      </c>
      <c r="BO364" s="64">
        <f>IFERROR(1/J364*(X364/H364),"0")</f>
        <v>0.19586894586894585</v>
      </c>
      <c r="BP364" s="64">
        <f>IFERROR(1/J364*(Y364/H364),"0")</f>
        <v>0.19871794871794871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30.555555555555554</v>
      </c>
      <c r="Y365" s="385">
        <f>IFERROR(Y364/H364,"0")</f>
        <v>31</v>
      </c>
      <c r="Z365" s="385">
        <f>IFERROR(IF(Z364="",0,Z364),"0")</f>
        <v>0.23343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55</v>
      </c>
      <c r="Y366" s="385">
        <f>IFERROR(SUM(Y364:Y364),"0")</f>
        <v>55.800000000000004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543</v>
      </c>
      <c r="Y377" s="384">
        <f t="shared" si="67"/>
        <v>555</v>
      </c>
      <c r="Z377" s="36">
        <f>IFERROR(IF(Y377=0,"",ROUNDUP(Y377/H377,0)*0.02175),"")</f>
        <v>0.80474999999999997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560.37599999999998</v>
      </c>
      <c r="BN377" s="64">
        <f t="shared" si="69"/>
        <v>572.76</v>
      </c>
      <c r="BO377" s="64">
        <f t="shared" si="70"/>
        <v>0.75416666666666665</v>
      </c>
      <c r="BP377" s="64">
        <f t="shared" si="71"/>
        <v>0.77083333333333326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533</v>
      </c>
      <c r="Y379" s="384">
        <f t="shared" si="67"/>
        <v>540</v>
      </c>
      <c r="Z379" s="36">
        <f>IFERROR(IF(Y379=0,"",ROUNDUP(Y379/H379,0)*0.02175),"")</f>
        <v>0.78299999999999992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550.05600000000004</v>
      </c>
      <c r="BN379" s="64">
        <f t="shared" si="69"/>
        <v>557.28000000000009</v>
      </c>
      <c r="BO379" s="64">
        <f t="shared" si="70"/>
        <v>0.7402777777777777</v>
      </c>
      <c r="BP379" s="64">
        <f t="shared" si="71"/>
        <v>0.75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374</v>
      </c>
      <c r="Y381" s="384">
        <f t="shared" si="67"/>
        <v>375</v>
      </c>
      <c r="Z381" s="36">
        <f>IFERROR(IF(Y381=0,"",ROUNDUP(Y381/H381,0)*0.02175),"")</f>
        <v>0.54374999999999996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385.96800000000002</v>
      </c>
      <c r="BN381" s="64">
        <f t="shared" si="69"/>
        <v>387</v>
      </c>
      <c r="BO381" s="64">
        <f t="shared" si="70"/>
        <v>0.51944444444444438</v>
      </c>
      <c r="BP381" s="64">
        <f t="shared" si="71"/>
        <v>0.52083333333333326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96.666666666666671</v>
      </c>
      <c r="Y385" s="385">
        <f>IFERROR(Y376/H376,"0")+IFERROR(Y377/H377,"0")+IFERROR(Y378/H378,"0")+IFERROR(Y379/H379,"0")+IFERROR(Y380/H380,"0")+IFERROR(Y381/H381,"0")+IFERROR(Y382/H382,"0")+IFERROR(Y383/H383,"0")+IFERROR(Y384/H384,"0")</f>
        <v>98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2.1315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1450</v>
      </c>
      <c r="Y386" s="385">
        <f>IFERROR(SUM(Y376:Y384),"0")</f>
        <v>1470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821</v>
      </c>
      <c r="Y388" s="384">
        <f>IFERROR(IF(X388="",0,CEILING((X388/$H388),1)*$H388),"")</f>
        <v>825</v>
      </c>
      <c r="Z388" s="36">
        <f>IFERROR(IF(Y388=0,"",ROUNDUP(Y388/H388,0)*0.02175),"")</f>
        <v>1.1962499999999998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847.27200000000005</v>
      </c>
      <c r="BN388" s="64">
        <f>IFERROR(Y388*I388/H388,"0")</f>
        <v>851.4</v>
      </c>
      <c r="BO388" s="64">
        <f>IFERROR(1/J388*(X388/H388),"0")</f>
        <v>1.1402777777777777</v>
      </c>
      <c r="BP388" s="64">
        <f>IFERROR(1/J388*(Y388/H388),"0")</f>
        <v>1.1458333333333333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54.733333333333334</v>
      </c>
      <c r="Y390" s="385">
        <f>IFERROR(Y388/H388,"0")+IFERROR(Y389/H389,"0")</f>
        <v>55</v>
      </c>
      <c r="Z390" s="385">
        <f>IFERROR(IF(Z388="",0,Z388),"0")+IFERROR(IF(Z389="",0,Z389),"0")</f>
        <v>1.1962499999999998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821</v>
      </c>
      <c r="Y391" s="385">
        <f>IFERROR(SUM(Y388:Y389),"0")</f>
        <v>825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114</v>
      </c>
      <c r="Y399" s="384">
        <f>IFERROR(IF(X399="",0,CEILING((X399/$H399),1)*$H399),"")</f>
        <v>117</v>
      </c>
      <c r="Z399" s="36">
        <f>IFERROR(IF(Y399=0,"",ROUNDUP(Y399/H399,0)*0.02175),"")</f>
        <v>0.32624999999999998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122.24307692307694</v>
      </c>
      <c r="BN399" s="64">
        <f>IFERROR(Y399*I399/H399,"0")</f>
        <v>125.46000000000001</v>
      </c>
      <c r="BO399" s="64">
        <f>IFERROR(1/J399*(X399/H399),"0")</f>
        <v>0.26098901098901095</v>
      </c>
      <c r="BP399" s="64">
        <f>IFERROR(1/J399*(Y399/H399),"0")</f>
        <v>0.26785714285714285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14.615384615384615</v>
      </c>
      <c r="Y401" s="385">
        <f>IFERROR(Y399/H399,"0")+IFERROR(Y400/H400,"0")</f>
        <v>15</v>
      </c>
      <c r="Z401" s="385">
        <f>IFERROR(IF(Z399="",0,Z399),"0")+IFERROR(IF(Z400="",0,Z400),"0")</f>
        <v>0.32624999999999998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114</v>
      </c>
      <c r="Y402" s="385">
        <f>IFERROR(SUM(Y399:Y400),"0")</f>
        <v>117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622</v>
      </c>
      <c r="Y417" s="384">
        <f>IFERROR(IF(X417="",0,CEILING((X417/$H417),1)*$H417),"")</f>
        <v>624</v>
      </c>
      <c r="Z417" s="36">
        <f>IFERROR(IF(Y417=0,"",ROUNDUP(Y417/H417,0)*0.02175),"")</f>
        <v>1.7399999999999998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666.97538461538466</v>
      </c>
      <c r="BN417" s="64">
        <f>IFERROR(Y417*I417/H417,"0")</f>
        <v>669.12000000000012</v>
      </c>
      <c r="BO417" s="64">
        <f>IFERROR(1/J417*(X417/H417),"0")</f>
        <v>1.423992673992674</v>
      </c>
      <c r="BP417" s="64">
        <f>IFERROR(1/J417*(Y417/H417),"0")</f>
        <v>1.4285714285714284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79.743589743589752</v>
      </c>
      <c r="Y422" s="385">
        <f>IFERROR(Y417/H417,"0")+IFERROR(Y418/H418,"0")+IFERROR(Y419/H419,"0")+IFERROR(Y420/H420,"0")+IFERROR(Y421/H421,"0")</f>
        <v>80</v>
      </c>
      <c r="Z422" s="385">
        <f>IFERROR(IF(Z417="",0,Z417),"0")+IFERROR(IF(Z418="",0,Z418),"0")+IFERROR(IF(Z419="",0,Z419),"0")+IFERROR(IF(Z420="",0,Z420),"0")+IFERROR(IF(Z421="",0,Z421),"0")</f>
        <v>1.7399999999999998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622</v>
      </c>
      <c r="Y423" s="385">
        <f>IFERROR(SUM(Y417:Y421),"0")</f>
        <v>624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40</v>
      </c>
      <c r="Y436" s="384">
        <f t="shared" si="72"/>
        <v>42</v>
      </c>
      <c r="Z436" s="36">
        <f>IFERROR(IF(Y436=0,"",ROUNDUP(Y436/H436,0)*0.00753),"")</f>
        <v>7.5300000000000006E-2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42.190476190476183</v>
      </c>
      <c r="BN436" s="64">
        <f t="shared" si="74"/>
        <v>44.3</v>
      </c>
      <c r="BO436" s="64">
        <f t="shared" si="75"/>
        <v>6.1050061050061048E-2</v>
      </c>
      <c r="BP436" s="64">
        <f t="shared" si="76"/>
        <v>6.4102564102564097E-2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50</v>
      </c>
      <c r="Y438" s="384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7</v>
      </c>
      <c r="Y446" s="384">
        <f t="shared" si="72"/>
        <v>8.4</v>
      </c>
      <c r="Z446" s="36">
        <f t="shared" si="77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7.4333333333333327</v>
      </c>
      <c r="BN446" s="64">
        <f t="shared" si="74"/>
        <v>8.92</v>
      </c>
      <c r="BO446" s="64">
        <f t="shared" si="75"/>
        <v>1.4245014245014245E-2</v>
      </c>
      <c r="BP446" s="64">
        <f t="shared" si="76"/>
        <v>1.7094017094017096E-2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24.761904761904763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26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0.18574000000000002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97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228</v>
      </c>
      <c r="Y501" s="384">
        <f t="shared" si="83"/>
        <v>232.32000000000002</v>
      </c>
      <c r="Z501" s="36">
        <f t="shared" si="84"/>
        <v>0.52624000000000004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243.5454545454545</v>
      </c>
      <c r="BN501" s="64">
        <f t="shared" si="86"/>
        <v>248.16000000000003</v>
      </c>
      <c r="BO501" s="64">
        <f t="shared" si="87"/>
        <v>0.41520979020979021</v>
      </c>
      <c r="BP501" s="64">
        <f t="shared" si="88"/>
        <v>0.42307692307692313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452</v>
      </c>
      <c r="Y503" s="384">
        <f t="shared" si="83"/>
        <v>454.08000000000004</v>
      </c>
      <c r="Z503" s="36">
        <f t="shared" si="84"/>
        <v>1.0285599999999999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482.81818181818176</v>
      </c>
      <c r="BN503" s="64">
        <f t="shared" si="86"/>
        <v>485.03999999999996</v>
      </c>
      <c r="BO503" s="64">
        <f t="shared" si="87"/>
        <v>0.8231351981351982</v>
      </c>
      <c r="BP503" s="64">
        <f t="shared" si="88"/>
        <v>0.82692307692307698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533</v>
      </c>
      <c r="Y505" s="384">
        <f t="shared" si="83"/>
        <v>533.28</v>
      </c>
      <c r="Z505" s="36">
        <f t="shared" si="84"/>
        <v>1.2079599999999999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569.34090909090901</v>
      </c>
      <c r="BN505" s="64">
        <f t="shared" si="86"/>
        <v>569.63999999999987</v>
      </c>
      <c r="BO505" s="64">
        <f t="shared" si="87"/>
        <v>0.97064393939393934</v>
      </c>
      <c r="BP505" s="64">
        <f t="shared" si="88"/>
        <v>0.97115384615384603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18</v>
      </c>
      <c r="Y506" s="384">
        <f t="shared" si="83"/>
        <v>18</v>
      </c>
      <c r="Z506" s="36">
        <f>IFERROR(IF(Y506=0,"",ROUNDUP(Y506/H506,0)*0.00937),"")</f>
        <v>4.6850000000000003E-2</v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19.2</v>
      </c>
      <c r="BN506" s="64">
        <f t="shared" si="86"/>
        <v>19.2</v>
      </c>
      <c r="BO506" s="64">
        <f t="shared" si="87"/>
        <v>4.1666666666666664E-2</v>
      </c>
      <c r="BP506" s="64">
        <f t="shared" si="88"/>
        <v>4.1666666666666664E-2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234.73484848484847</v>
      </c>
      <c r="Y508" s="385">
        <f>IFERROR(Y500/H500,"0")+IFERROR(Y501/H501,"0")+IFERROR(Y502/H502,"0")+IFERROR(Y503/H503,"0")+IFERROR(Y504/H504,"0")+IFERROR(Y505/H505,"0")+IFERROR(Y506/H506,"0")+IFERROR(Y507/H507,"0")</f>
        <v>236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2.8096100000000002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1231</v>
      </c>
      <c r="Y509" s="385">
        <f>IFERROR(SUM(Y500:Y507),"0")</f>
        <v>1237.68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369</v>
      </c>
      <c r="Y511" s="384">
        <f>IFERROR(IF(X511="",0,CEILING((X511/$H511),1)*$H511),"")</f>
        <v>369.6</v>
      </c>
      <c r="Z511" s="36">
        <f>IFERROR(IF(Y511=0,"",ROUNDUP(Y511/H511,0)*0.01196),"")</f>
        <v>0.83720000000000006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394.15909090909088</v>
      </c>
      <c r="BN511" s="64">
        <f>IFERROR(Y511*I511/H511,"0")</f>
        <v>394.79999999999995</v>
      </c>
      <c r="BO511" s="64">
        <f>IFERROR(1/J511*(X511/H511),"0")</f>
        <v>0.67198426573426562</v>
      </c>
      <c r="BP511" s="64">
        <f>IFERROR(1/J511*(Y511/H511),"0")</f>
        <v>0.67307692307692313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69.886363636363626</v>
      </c>
      <c r="Y513" s="385">
        <f>IFERROR(Y511/H511,"0")+IFERROR(Y512/H512,"0")</f>
        <v>70</v>
      </c>
      <c r="Z513" s="385">
        <f>IFERROR(IF(Z511="",0,Z511),"0")+IFERROR(IF(Z512="",0,Z512),"0")</f>
        <v>0.83720000000000006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369</v>
      </c>
      <c r="Y514" s="385">
        <f>IFERROR(SUM(Y511:Y512),"0")</f>
        <v>369.6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305</v>
      </c>
      <c r="Y516" s="384">
        <f t="shared" ref="Y516:Y521" si="89">IFERROR(IF(X516="",0,CEILING((X516/$H516),1)*$H516),"")</f>
        <v>306.24</v>
      </c>
      <c r="Z516" s="36">
        <f>IFERROR(IF(Y516=0,"",ROUNDUP(Y516/H516,0)*0.01196),"")</f>
        <v>0.69367999999999996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325.7954545454545</v>
      </c>
      <c r="BN516" s="64">
        <f t="shared" ref="BN516:BN521" si="91">IFERROR(Y516*I516/H516,"0")</f>
        <v>327.12</v>
      </c>
      <c r="BO516" s="64">
        <f t="shared" ref="BO516:BO521" si="92">IFERROR(1/J516*(X516/H516),"0")</f>
        <v>0.55543414918414924</v>
      </c>
      <c r="BP516" s="64">
        <f t="shared" ref="BP516:BP521" si="93">IFERROR(1/J516*(Y516/H516),"0")</f>
        <v>0.55769230769230771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363</v>
      </c>
      <c r="Y517" s="384">
        <f t="shared" si="89"/>
        <v>364.32</v>
      </c>
      <c r="Z517" s="36">
        <f>IFERROR(IF(Y517=0,"",ROUNDUP(Y517/H517,0)*0.01196),"")</f>
        <v>0.82523999999999997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387.74999999999994</v>
      </c>
      <c r="BN517" s="64">
        <f t="shared" si="91"/>
        <v>389.15999999999997</v>
      </c>
      <c r="BO517" s="64">
        <f t="shared" si="92"/>
        <v>0.66105769230769229</v>
      </c>
      <c r="BP517" s="64">
        <f t="shared" si="93"/>
        <v>0.66346153846153855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308</v>
      </c>
      <c r="Y518" s="384">
        <f t="shared" si="89"/>
        <v>311.52000000000004</v>
      </c>
      <c r="Z518" s="36">
        <f>IFERROR(IF(Y518=0,"",ROUNDUP(Y518/H518,0)*0.01196),"")</f>
        <v>0.70564000000000004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328.99999999999994</v>
      </c>
      <c r="BN518" s="64">
        <f t="shared" si="91"/>
        <v>332.76</v>
      </c>
      <c r="BO518" s="64">
        <f t="shared" si="92"/>
        <v>0.5608974358974359</v>
      </c>
      <c r="BP518" s="64">
        <f t="shared" si="93"/>
        <v>0.5673076923076924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184.84848484848484</v>
      </c>
      <c r="Y522" s="385">
        <f>IFERROR(Y516/H516,"0")+IFERROR(Y517/H517,"0")+IFERROR(Y518/H518,"0")+IFERROR(Y519/H519,"0")+IFERROR(Y520/H520,"0")+IFERROR(Y521/H521,"0")</f>
        <v>186</v>
      </c>
      <c r="Z522" s="385">
        <f>IFERROR(IF(Z516="",0,Z516),"0")+IFERROR(IF(Z517="",0,Z517),"0")+IFERROR(IF(Z518="",0,Z518),"0")+IFERROR(IF(Z519="",0,Z519),"0")+IFERROR(IF(Z520="",0,Z520),"0")+IFERROR(IF(Z521="",0,Z521),"0")</f>
        <v>2.2245600000000003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976</v>
      </c>
      <c r="Y523" s="385">
        <f>IFERROR(SUM(Y516:Y521),"0")</f>
        <v>982.07999999999993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10632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10790.61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11284.76941493023</v>
      </c>
      <c r="Y596" s="385">
        <f>IFERROR(SUM(BN22:BN592),"0")</f>
        <v>11452.774000000001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21</v>
      </c>
      <c r="Y597" s="38">
        <f>ROUNDUP(SUM(BP22:BP592),0)</f>
        <v>21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11809.76941493023</v>
      </c>
      <c r="Y598" s="385">
        <f>GrossWeightTotalR+PalletQtyTotalR*25</f>
        <v>11977.774000000001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1877.3681677506222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1905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24.044239999999995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681.09999999999991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596.6</v>
      </c>
      <c r="E605" s="46">
        <f>IFERROR(Y105*1,"0")+IFERROR(Y106*1,"0")+IFERROR(Y107*1,"0")+IFERROR(Y108*1,"0")+IFERROR(Y109*1,"0")+IFERROR(Y113*1,"0")+IFERROR(Y114*1,"0")+IFERROR(Y115*1,"0")+IFERROR(Y116*1,"0")+IFERROR(Y117*1,"0")</f>
        <v>486.9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640.79999999999995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100.80000000000001</v>
      </c>
      <c r="I605" s="46">
        <f>IFERROR(Y191*1,"0")+IFERROR(Y192*1,"0")+IFERROR(Y193*1,"0")+IFERROR(Y194*1,"0")+IFERROR(Y195*1,"0")+IFERROR(Y196*1,"0")+IFERROR(Y197*1,"0")+IFERROR(Y198*1,"0")</f>
        <v>203.7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1334.9999999999998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278.39999999999998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177.6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507.75</v>
      </c>
      <c r="V605" s="46">
        <f>IFERROR(Y364*1,"0")+IFERROR(Y368*1,"0")+IFERROR(Y369*1,"0")+IFERROR(Y370*1,"0")</f>
        <v>55.800000000000004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2412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624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2589.36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