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9D481F8-2AAD-44EA-AE59-F191FC0B9F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89" i="1" l="1"/>
  <c r="X578" i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Y157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79" i="1" s="1"/>
  <c r="X23" i="1"/>
  <c r="X583" i="1" s="1"/>
  <c r="BO22" i="1"/>
  <c r="X581" i="1" s="1"/>
  <c r="BM22" i="1"/>
  <c r="X580" i="1" s="1"/>
  <c r="Y22" i="1"/>
  <c r="B589" i="1" s="1"/>
  <c r="P22" i="1"/>
  <c r="H10" i="1"/>
  <c r="A9" i="1"/>
  <c r="F10" i="1" s="1"/>
  <c r="D7" i="1"/>
  <c r="Q6" i="1"/>
  <c r="P2" i="1"/>
  <c r="H9" i="1" l="1"/>
  <c r="A10" i="1"/>
  <c r="X582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G589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89" i="1"/>
  <c r="Z69" i="1"/>
  <c r="Z76" i="1" s="1"/>
  <c r="BN69" i="1"/>
  <c r="Z71" i="1"/>
  <c r="BN71" i="1"/>
  <c r="Z73" i="1"/>
  <c r="BN73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Z154" i="1"/>
  <c r="Z156" i="1" s="1"/>
  <c r="BN154" i="1"/>
  <c r="Y164" i="1"/>
  <c r="Z160" i="1"/>
  <c r="Z164" i="1" s="1"/>
  <c r="BN160" i="1"/>
  <c r="Z162" i="1"/>
  <c r="BN162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Z227" i="1" s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Z251" i="1" s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BP336" i="1"/>
  <c r="BN336" i="1"/>
  <c r="Z336" i="1"/>
  <c r="Z338" i="1" s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Z492" i="1" s="1"/>
  <c r="Y493" i="1"/>
  <c r="BP489" i="1"/>
  <c r="BN489" i="1"/>
  <c r="Z489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I589" i="1"/>
  <c r="Y189" i="1"/>
  <c r="K589" i="1"/>
  <c r="Y251" i="1"/>
  <c r="BP271" i="1"/>
  <c r="BN271" i="1"/>
  <c r="Z271" i="1"/>
  <c r="Y283" i="1"/>
  <c r="BP280" i="1"/>
  <c r="BN280" i="1"/>
  <c r="Z280" i="1"/>
  <c r="Z282" i="1" s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Z369" i="1" s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Z406" i="1" s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463" i="1" l="1"/>
  <c r="Z552" i="1"/>
  <c r="Y583" i="1"/>
  <c r="Y580" i="1"/>
  <c r="Z309" i="1"/>
  <c r="Z261" i="1"/>
  <c r="Z183" i="1"/>
  <c r="Z535" i="1"/>
  <c r="Z440" i="1"/>
  <c r="Z512" i="1"/>
  <c r="Z273" i="1"/>
  <c r="Z239" i="1"/>
  <c r="Z205" i="1"/>
  <c r="Z135" i="1"/>
  <c r="Z127" i="1"/>
  <c r="Z101" i="1"/>
  <c r="Y581" i="1"/>
  <c r="Z219" i="1"/>
  <c r="Z584" i="1" s="1"/>
  <c r="Y579" i="1"/>
  <c r="Y582" i="1" l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<sst xmlns="http://schemas.openxmlformats.org/spreadsheetml/2006/main" count="2416" uniqueCount="780">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</sst>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8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5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0.41666666666666669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60</v>
      </c>
      <c r="Y53" s="378">
        <f t="shared" ref="Y53:Y58" si="6">IFERROR(IF(X53="",0,CEILING((X53/$H53),1)*$H53),"")</f>
        <v>64.800000000000011</v>
      </c>
      <c r="Z53" s="36">
        <f>IFERROR(IF(Y53=0,"",ROUNDUP(Y53/H53,0)*0.02175),"")</f>
        <v>0.1305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62.666666666666657</v>
      </c>
      <c r="BN53" s="64">
        <f t="shared" ref="BN53:BN58" si="8">IFERROR(Y53*I53/H53,"0")</f>
        <v>67.680000000000007</v>
      </c>
      <c r="BO53" s="64">
        <f t="shared" ref="BO53:BO58" si="9">IFERROR(1/J53*(X53/H53),"0")</f>
        <v>9.9206349206349201E-2</v>
      </c>
      <c r="BP53" s="64">
        <f t="shared" ref="BP53:BP58" si="10">IFERROR(1/J53*(Y53/H53),"0")</f>
        <v>0.10714285714285715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8</v>
      </c>
      <c r="Y56" s="378">
        <f t="shared" si="6"/>
        <v>8</v>
      </c>
      <c r="Z56" s="36">
        <f>IFERROR(IF(Y56=0,"",ROUNDUP(Y56/H56,0)*0.00937),"")</f>
        <v>1.874E-2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8.48</v>
      </c>
      <c r="BN56" s="64">
        <f t="shared" si="8"/>
        <v>8.48</v>
      </c>
      <c r="BO56" s="64">
        <f t="shared" si="9"/>
        <v>1.6666666666666666E-2</v>
      </c>
      <c r="BP56" s="64">
        <f t="shared" si="10"/>
        <v>1.6666666666666666E-2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7.5555555555555554</v>
      </c>
      <c r="Y59" s="379">
        <f>IFERROR(Y53/H53,"0")+IFERROR(Y54/H54,"0")+IFERROR(Y55/H55,"0")+IFERROR(Y56/H56,"0")+IFERROR(Y57/H57,"0")+IFERROR(Y58/H58,"0")</f>
        <v>8</v>
      </c>
      <c r="Z59" s="379">
        <f>IFERROR(IF(Z53="",0,Z53),"0")+IFERROR(IF(Z54="",0,Z54),"0")+IFERROR(IF(Z55="",0,Z55),"0")+IFERROR(IF(Z56="",0,Z56),"0")+IFERROR(IF(Z57="",0,Z57),"0")+IFERROR(IF(Z58="",0,Z58),"0")</f>
        <v>0.14924000000000001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68</v>
      </c>
      <c r="Y60" s="379">
        <f>IFERROR(SUM(Y53:Y58),"0")</f>
        <v>72.800000000000011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20</v>
      </c>
      <c r="Y70" s="378">
        <f t="shared" si="11"/>
        <v>21.6</v>
      </c>
      <c r="Z70" s="36">
        <f>IFERROR(IF(Y70=0,"",ROUNDUP(Y70/H70,0)*0.02175),"")</f>
        <v>4.3499999999999997E-2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20.888888888888886</v>
      </c>
      <c r="BN70" s="64">
        <f t="shared" si="13"/>
        <v>22.56</v>
      </c>
      <c r="BO70" s="64">
        <f t="shared" si="14"/>
        <v>3.306878306878306E-2</v>
      </c>
      <c r="BP70" s="64">
        <f t="shared" si="15"/>
        <v>3.5714285714285712E-2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1.8518518518518516</v>
      </c>
      <c r="Y76" s="379">
        <f>IFERROR(Y68/H68,"0")+IFERROR(Y69/H69,"0")+IFERROR(Y70/H70,"0")+IFERROR(Y71/H71,"0")+IFERROR(Y72/H72,"0")+IFERROR(Y73/H73,"0")+IFERROR(Y74/H74,"0")+IFERROR(Y75/H75,"0")</f>
        <v>2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4.3499999999999997E-2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20</v>
      </c>
      <c r="Y77" s="379">
        <f>IFERROR(SUM(Y68:Y75),"0")</f>
        <v>21.6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60</v>
      </c>
      <c r="Y114" s="378">
        <f>IFERROR(IF(X114="",0,CEILING((X114/$H114),1)*$H114),"")</f>
        <v>67.2</v>
      </c>
      <c r="Z114" s="36">
        <f>IFERROR(IF(Y114=0,"",ROUNDUP(Y114/H114,0)*0.02175),"")</f>
        <v>0.17399999999999999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64.028571428571425</v>
      </c>
      <c r="BN114" s="64">
        <f>IFERROR(Y114*I114/H114,"0")</f>
        <v>71.712000000000003</v>
      </c>
      <c r="BO114" s="64">
        <f>IFERROR(1/J114*(X114/H114),"0")</f>
        <v>0.12755102040816324</v>
      </c>
      <c r="BP114" s="64">
        <f>IFERROR(1/J114*(Y114/H114),"0")</f>
        <v>0.14285714285714285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7.1428571428571423</v>
      </c>
      <c r="Y118" s="379">
        <f>IFERROR(Y113/H113,"0")+IFERROR(Y114/H114,"0")+IFERROR(Y115/H115,"0")+IFERROR(Y116/H116,"0")+IFERROR(Y117/H117,"0")</f>
        <v>8</v>
      </c>
      <c r="Z118" s="379">
        <f>IFERROR(IF(Z113="",0,Z113),"0")+IFERROR(IF(Z114="",0,Z114),"0")+IFERROR(IF(Z115="",0,Z115),"0")+IFERROR(IF(Z116="",0,Z116),"0")+IFERROR(IF(Z117="",0,Z117),"0")</f>
        <v>0.17399999999999999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60</v>
      </c>
      <c r="Y119" s="379">
        <f>IFERROR(SUM(Y113:Y117),"0")</f>
        <v>67.2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100</v>
      </c>
      <c r="Y139" s="378">
        <f t="shared" si="21"/>
        <v>100.80000000000001</v>
      </c>
      <c r="Z139" s="36">
        <f>IFERROR(IF(Y139=0,"",ROUNDUP(Y139/H139,0)*0.02175),"")</f>
        <v>0.26100000000000001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106.64285714285715</v>
      </c>
      <c r="BN139" s="64">
        <f t="shared" si="23"/>
        <v>107.49600000000001</v>
      </c>
      <c r="BO139" s="64">
        <f t="shared" si="24"/>
        <v>0.21258503401360543</v>
      </c>
      <c r="BP139" s="64">
        <f t="shared" si="25"/>
        <v>0.21428571428571427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11.904761904761905</v>
      </c>
      <c r="Y144" s="379">
        <f>IFERROR(Y138/H138,"0")+IFERROR(Y139/H139,"0")+IFERROR(Y140/H140,"0")+IFERROR(Y141/H141,"0")+IFERROR(Y142/H142,"0")+IFERROR(Y143/H143,"0")</f>
        <v>12</v>
      </c>
      <c r="Z144" s="379">
        <f>IFERROR(IF(Z138="",0,Z138),"0")+IFERROR(IF(Z139="",0,Z139),"0")+IFERROR(IF(Z140="",0,Z140),"0")+IFERROR(IF(Z141="",0,Z141),"0")+IFERROR(IF(Z142="",0,Z142),"0")+IFERROR(IF(Z143="",0,Z143),"0")</f>
        <v>0.26100000000000001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100</v>
      </c>
      <c r="Y145" s="379">
        <f>IFERROR(SUM(Y138:Y143),"0")</f>
        <v>100.80000000000001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150</v>
      </c>
      <c r="Y304" s="378">
        <f t="shared" si="57"/>
        <v>151.20000000000002</v>
      </c>
      <c r="Z304" s="36">
        <f>IFERROR(IF(Y304=0,"",ROUNDUP(Y304/H304,0)*0.02175),"")</f>
        <v>0.30449999999999999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156.66666666666666</v>
      </c>
      <c r="BN304" s="64">
        <f t="shared" si="59"/>
        <v>157.91999999999999</v>
      </c>
      <c r="BO304" s="64">
        <f t="shared" si="60"/>
        <v>0.24801587301587297</v>
      </c>
      <c r="BP304" s="64">
        <f t="shared" si="61"/>
        <v>0.25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13.888888888888888</v>
      </c>
      <c r="Y309" s="379">
        <f>IFERROR(Y301/H301,"0")+IFERROR(Y302/H302,"0")+IFERROR(Y303/H303,"0")+IFERROR(Y304/H304,"0")+IFERROR(Y305/H305,"0")+IFERROR(Y306/H306,"0")+IFERROR(Y307/H307,"0")+IFERROR(Y308/H308,"0")</f>
        <v>14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0.30449999999999999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150</v>
      </c>
      <c r="Y310" s="379">
        <f>IFERROR(SUM(Y301:Y308),"0")</f>
        <v>151.20000000000002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60</v>
      </c>
      <c r="Y312" s="378">
        <f>IFERROR(IF(X312="",0,CEILING((X312/$H312),1)*$H312),"")</f>
        <v>63</v>
      </c>
      <c r="Z312" s="36">
        <f>IFERROR(IF(Y312=0,"",ROUNDUP(Y312/H312,0)*0.00753),"")</f>
        <v>0.11295000000000001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63.714285714285715</v>
      </c>
      <c r="BN312" s="64">
        <f>IFERROR(Y312*I312/H312,"0")</f>
        <v>66.900000000000006</v>
      </c>
      <c r="BO312" s="64">
        <f>IFERROR(1/J312*(X312/H312),"0")</f>
        <v>9.1575091575091569E-2</v>
      </c>
      <c r="BP312" s="64">
        <f>IFERROR(1/J312*(Y312/H312),"0")</f>
        <v>9.6153846153846145E-2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200</v>
      </c>
      <c r="Y313" s="378">
        <f>IFERROR(IF(X313="",0,CEILING((X313/$H313),1)*$H313),"")</f>
        <v>201.60000000000002</v>
      </c>
      <c r="Z313" s="36">
        <f>IFERROR(IF(Y313=0,"",ROUNDUP(Y313/H313,0)*0.00753),"")</f>
        <v>0.36143999999999998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212.38095238095238</v>
      </c>
      <c r="BN313" s="64">
        <f>IFERROR(Y313*I313/H313,"0")</f>
        <v>214.08</v>
      </c>
      <c r="BO313" s="64">
        <f>IFERROR(1/J313*(X313/H313),"0")</f>
        <v>0.30525030525030528</v>
      </c>
      <c r="BP313" s="64">
        <f>IFERROR(1/J313*(Y313/H313),"0")</f>
        <v>0.30769230769230771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61.904761904761905</v>
      </c>
      <c r="Y316" s="379">
        <f>IFERROR(Y312/H312,"0")+IFERROR(Y313/H313,"0")+IFERROR(Y314/H314,"0")+IFERROR(Y315/H315,"0")</f>
        <v>63</v>
      </c>
      <c r="Z316" s="379">
        <f>IFERROR(IF(Z312="",0,Z312),"0")+IFERROR(IF(Z313="",0,Z313),"0")+IFERROR(IF(Z314="",0,Z314),"0")+IFERROR(IF(Z315="",0,Z315),"0")</f>
        <v>0.47438999999999998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260</v>
      </c>
      <c r="Y317" s="379">
        <f>IFERROR(SUM(Y312:Y315),"0")</f>
        <v>264.60000000000002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900</v>
      </c>
      <c r="Y319" s="378">
        <f t="shared" ref="Y319:Y324" si="62">IFERROR(IF(X319="",0,CEILING((X319/$H319),1)*$H319),"")</f>
        <v>904.8</v>
      </c>
      <c r="Z319" s="36">
        <f>IFERROR(IF(Y319=0,"",ROUNDUP(Y319/H319,0)*0.02175),"")</f>
        <v>2.5229999999999997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964.38461538461547</v>
      </c>
      <c r="BN319" s="64">
        <f t="shared" ref="BN319:BN324" si="64">IFERROR(Y319*I319/H319,"0")</f>
        <v>969.52800000000002</v>
      </c>
      <c r="BO319" s="64">
        <f t="shared" ref="BO319:BO324" si="65">IFERROR(1/J319*(X319/H319),"0")</f>
        <v>2.0604395604395602</v>
      </c>
      <c r="BP319" s="64">
        <f t="shared" ref="BP319:BP324" si="66">IFERROR(1/J319*(Y319/H319),"0")</f>
        <v>2.0714285714285712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115.38461538461539</v>
      </c>
      <c r="Y325" s="379">
        <f>IFERROR(Y319/H319,"0")+IFERROR(Y320/H320,"0")+IFERROR(Y321/H321,"0")+IFERROR(Y322/H322,"0")+IFERROR(Y323/H323,"0")+IFERROR(Y324/H324,"0")</f>
        <v>116</v>
      </c>
      <c r="Z325" s="379">
        <f>IFERROR(IF(Z319="",0,Z319),"0")+IFERROR(IF(Z320="",0,Z320),"0")+IFERROR(IF(Z321="",0,Z321),"0")+IFERROR(IF(Z322="",0,Z322),"0")+IFERROR(IF(Z323="",0,Z323),"0")+IFERROR(IF(Z324="",0,Z324),"0")</f>
        <v>2.5229999999999997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900</v>
      </c>
      <c r="Y326" s="379">
        <f>IFERROR(SUM(Y319:Y324),"0")</f>
        <v>904.8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60</v>
      </c>
      <c r="Y352" s="378">
        <f>IFERROR(IF(X352="",0,CEILING((X352/$H352),1)*$H352),"")</f>
        <v>64.8</v>
      </c>
      <c r="Z352" s="36">
        <f>IFERROR(IF(Y352=0,"",ROUNDUP(Y352/H352,0)*0.02175),"")</f>
        <v>0.17399999999999999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64.177777777777791</v>
      </c>
      <c r="BN352" s="64">
        <f>IFERROR(Y352*I352/H352,"0")</f>
        <v>69.311999999999998</v>
      </c>
      <c r="BO352" s="64">
        <f>IFERROR(1/J352*(X352/H352),"0")</f>
        <v>0.13227513227513227</v>
      </c>
      <c r="BP352" s="64">
        <f>IFERROR(1/J352*(Y352/H352),"0")</f>
        <v>0.14285714285714285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7.4074074074074074</v>
      </c>
      <c r="Y355" s="379">
        <f>IFERROR(Y352/H352,"0")+IFERROR(Y353/H353,"0")+IFERROR(Y354/H354,"0")</f>
        <v>8</v>
      </c>
      <c r="Z355" s="379">
        <f>IFERROR(IF(Z352="",0,Z352),"0")+IFERROR(IF(Z353="",0,Z353),"0")+IFERROR(IF(Z354="",0,Z354),"0")</f>
        <v>0.17399999999999999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60</v>
      </c>
      <c r="Y356" s="379">
        <f>IFERROR(SUM(Y352:Y354),"0")</f>
        <v>64.8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180</v>
      </c>
      <c r="Y361" s="378">
        <f t="shared" si="67"/>
        <v>180</v>
      </c>
      <c r="Z361" s="36">
        <f>IFERROR(IF(Y361=0,"",ROUNDUP(Y361/H361,0)*0.02175),"")</f>
        <v>0.26100000000000001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185.76000000000002</v>
      </c>
      <c r="BN361" s="64">
        <f t="shared" si="69"/>
        <v>185.76000000000002</v>
      </c>
      <c r="BO361" s="64">
        <f t="shared" si="70"/>
        <v>0.25</v>
      </c>
      <c r="BP361" s="64">
        <f t="shared" si="71"/>
        <v>0.25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30</v>
      </c>
      <c r="Y363" s="378">
        <f t="shared" si="67"/>
        <v>30</v>
      </c>
      <c r="Z363" s="36">
        <f>IFERROR(IF(Y363=0,"",ROUNDUP(Y363/H363,0)*0.02175),"")</f>
        <v>4.3499999999999997E-2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30.96</v>
      </c>
      <c r="BN363" s="64">
        <f t="shared" si="69"/>
        <v>30.96</v>
      </c>
      <c r="BO363" s="64">
        <f t="shared" si="70"/>
        <v>4.1666666666666664E-2</v>
      </c>
      <c r="BP363" s="64">
        <f t="shared" si="71"/>
        <v>4.1666666666666664E-2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400</v>
      </c>
      <c r="Y365" s="378">
        <f t="shared" si="67"/>
        <v>405</v>
      </c>
      <c r="Z365" s="36">
        <f>IFERROR(IF(Y365=0,"",ROUNDUP(Y365/H365,0)*0.02175),"")</f>
        <v>0.58724999999999994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412.8</v>
      </c>
      <c r="BN365" s="64">
        <f t="shared" si="69"/>
        <v>417.96000000000004</v>
      </c>
      <c r="BO365" s="64">
        <f t="shared" si="70"/>
        <v>0.55555555555555558</v>
      </c>
      <c r="BP365" s="64">
        <f t="shared" si="71"/>
        <v>0.5625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40.666666666666671</v>
      </c>
      <c r="Y369" s="379">
        <f>IFERROR(Y360/H360,"0")+IFERROR(Y361/H361,"0")+IFERROR(Y362/H362,"0")+IFERROR(Y363/H363,"0")+IFERROR(Y364/H364,"0")+IFERROR(Y365/H365,"0")+IFERROR(Y366/H366,"0")+IFERROR(Y367/H367,"0")+IFERROR(Y368/H368,"0")</f>
        <v>41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0.89174999999999993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610</v>
      </c>
      <c r="Y370" s="379">
        <f>IFERROR(SUM(Y360:Y368),"0")</f>
        <v>615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1000</v>
      </c>
      <c r="Y372" s="378">
        <f>IFERROR(IF(X372="",0,CEILING((X372/$H372),1)*$H372),"")</f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1032</v>
      </c>
      <c r="BN372" s="64">
        <f>IFERROR(Y372*I372/H372,"0")</f>
        <v>1037.1600000000001</v>
      </c>
      <c r="BO372" s="64">
        <f>IFERROR(1/J372*(X372/H372),"0")</f>
        <v>1.3888888888888888</v>
      </c>
      <c r="BP372" s="64">
        <f>IFERROR(1/J372*(Y372/H372),"0")</f>
        <v>1.3958333333333333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66.666666666666671</v>
      </c>
      <c r="Y374" s="379">
        <f>IFERROR(Y372/H372,"0")+IFERROR(Y373/H373,"0")</f>
        <v>67</v>
      </c>
      <c r="Z374" s="379">
        <f>IFERROR(IF(Z372="",0,Z372),"0")+IFERROR(IF(Z373="",0,Z373),"0")</f>
        <v>1.4572499999999999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1000</v>
      </c>
      <c r="Y375" s="379">
        <f>IFERROR(SUM(Y372:Y373),"0")</f>
        <v>1005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230</v>
      </c>
      <c r="Y401" s="378">
        <f>IFERROR(IF(X401="",0,CEILING((X401/$H401),1)*$H401),"")</f>
        <v>234</v>
      </c>
      <c r="Z401" s="36">
        <f>IFERROR(IF(Y401=0,"",ROUNDUP(Y401/H401,0)*0.02175),"")</f>
        <v>0.65249999999999997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246.63076923076926</v>
      </c>
      <c r="BN401" s="64">
        <f>IFERROR(Y401*I401/H401,"0")</f>
        <v>250.92000000000002</v>
      </c>
      <c r="BO401" s="64">
        <f>IFERROR(1/J401*(X401/H401),"0")</f>
        <v>0.52655677655677657</v>
      </c>
      <c r="BP401" s="64">
        <f>IFERROR(1/J401*(Y401/H401),"0")</f>
        <v>0.5357142857142857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29.487179487179489</v>
      </c>
      <c r="Y406" s="379">
        <f>IFERROR(Y401/H401,"0")+IFERROR(Y402/H402,"0")+IFERROR(Y403/H403,"0")+IFERROR(Y404/H404,"0")+IFERROR(Y405/H405,"0")</f>
        <v>30</v>
      </c>
      <c r="Z406" s="379">
        <f>IFERROR(IF(Z401="",0,Z401),"0")+IFERROR(IF(Z402="",0,Z402),"0")+IFERROR(IF(Z403="",0,Z403),"0")+IFERROR(IF(Z404="",0,Z404),"0")+IFERROR(IF(Z405="",0,Z405),"0")</f>
        <v>0.65249999999999997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230</v>
      </c>
      <c r="Y407" s="379">
        <f>IFERROR(SUM(Y401:Y405),"0")</f>
        <v>234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50</v>
      </c>
      <c r="Y422" s="378">
        <f t="shared" si="72"/>
        <v>50.400000000000006</v>
      </c>
      <c r="Z422" s="36">
        <f>IFERROR(IF(Y422=0,"",ROUNDUP(Y422/H422,0)*0.00753),"")</f>
        <v>9.0359999999999996E-2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52.738095238095234</v>
      </c>
      <c r="BN422" s="64">
        <f t="shared" si="74"/>
        <v>53.160000000000004</v>
      </c>
      <c r="BO422" s="64">
        <f t="shared" si="75"/>
        <v>7.6312576312576319E-2</v>
      </c>
      <c r="BP422" s="64">
        <f t="shared" si="76"/>
        <v>7.6923076923076927E-2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11.904761904761905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12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9.0359999999999996E-2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50</v>
      </c>
      <c r="Y441" s="379">
        <f>IFERROR(SUM(Y419:Y439),"0")</f>
        <v>50.400000000000006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150</v>
      </c>
      <c r="Y457" s="378">
        <f t="shared" ref="Y457:Y462" si="78">IFERROR(IF(X457="",0,CEILING((X457/$H457),1)*$H457),"")</f>
        <v>151.20000000000002</v>
      </c>
      <c r="Z457" s="36">
        <f>IFERROR(IF(Y457=0,"",ROUNDUP(Y457/H457,0)*0.00753),"")</f>
        <v>0.27107999999999999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158.21428571428569</v>
      </c>
      <c r="BN457" s="64">
        <f t="shared" ref="BN457:BN462" si="80">IFERROR(Y457*I457/H457,"0")</f>
        <v>159.47999999999999</v>
      </c>
      <c r="BO457" s="64">
        <f t="shared" ref="BO457:BO462" si="81">IFERROR(1/J457*(X457/H457),"0")</f>
        <v>0.22893772893772893</v>
      </c>
      <c r="BP457" s="64">
        <f t="shared" ref="BP457:BP462" si="82">IFERROR(1/J457*(Y457/H457),"0")</f>
        <v>0.23076923076923075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35.714285714285715</v>
      </c>
      <c r="Y463" s="379">
        <f>IFERROR(Y457/H457,"0")+IFERROR(Y458/H458,"0")+IFERROR(Y459/H459,"0")+IFERROR(Y460/H460,"0")+IFERROR(Y461/H461,"0")+IFERROR(Y462/H462,"0")</f>
        <v>36</v>
      </c>
      <c r="Z463" s="379">
        <f>IFERROR(IF(Z457="",0,Z457),"0")+IFERROR(IF(Z458="",0,Z458),"0")+IFERROR(IF(Z459="",0,Z459),"0")+IFERROR(IF(Z460="",0,Z460),"0")+IFERROR(IF(Z461="",0,Z461),"0")+IFERROR(IF(Z462="",0,Z462),"0")</f>
        <v>0.27107999999999999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150</v>
      </c>
      <c r="Y464" s="379">
        <f>IFERROR(SUM(Y457:Y462),"0")</f>
        <v>151.20000000000002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250</v>
      </c>
      <c r="Y487" s="378">
        <f t="shared" si="83"/>
        <v>253.44</v>
      </c>
      <c r="Z487" s="36">
        <f t="shared" si="84"/>
        <v>0.57408000000000003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267.04545454545456</v>
      </c>
      <c r="BN487" s="64">
        <f t="shared" si="86"/>
        <v>270.71999999999997</v>
      </c>
      <c r="BO487" s="64">
        <f t="shared" si="87"/>
        <v>0.45527389277389274</v>
      </c>
      <c r="BP487" s="64">
        <f t="shared" si="88"/>
        <v>0.46153846153846156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260</v>
      </c>
      <c r="Y489" s="378">
        <f t="shared" si="83"/>
        <v>264</v>
      </c>
      <c r="Z489" s="36">
        <f t="shared" si="84"/>
        <v>0.59799999999999998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277.72727272727269</v>
      </c>
      <c r="BN489" s="64">
        <f t="shared" si="86"/>
        <v>281.99999999999994</v>
      </c>
      <c r="BO489" s="64">
        <f t="shared" si="87"/>
        <v>0.47348484848484851</v>
      </c>
      <c r="BP489" s="64">
        <f t="shared" si="88"/>
        <v>0.48076923076923078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96.590909090909093</v>
      </c>
      <c r="Y492" s="379">
        <f>IFERROR(Y484/H484,"0")+IFERROR(Y485/H485,"0")+IFERROR(Y486/H486,"0")+IFERROR(Y487/H487,"0")+IFERROR(Y488/H488,"0")+IFERROR(Y489/H489,"0")+IFERROR(Y490/H490,"0")+IFERROR(Y491/H491,"0")</f>
        <v>98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1.17208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510</v>
      </c>
      <c r="Y493" s="379">
        <f>IFERROR(SUM(Y484:Y491),"0")</f>
        <v>517.44000000000005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600</v>
      </c>
      <c r="Y495" s="378">
        <f>IFERROR(IF(X495="",0,CEILING((X495/$H495),1)*$H495),"")</f>
        <v>601.92000000000007</v>
      </c>
      <c r="Z495" s="36">
        <f>IFERROR(IF(Y495=0,"",ROUNDUP(Y495/H495,0)*0.01196),"")</f>
        <v>1.36344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640.90909090909088</v>
      </c>
      <c r="BN495" s="64">
        <f>IFERROR(Y495*I495/H495,"0")</f>
        <v>642.96</v>
      </c>
      <c r="BO495" s="64">
        <f>IFERROR(1/J495*(X495/H495),"0")</f>
        <v>1.0926573426573427</v>
      </c>
      <c r="BP495" s="64">
        <f>IFERROR(1/J495*(Y495/H495),"0")</f>
        <v>1.0961538461538463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113.63636363636363</v>
      </c>
      <c r="Y497" s="379">
        <f>IFERROR(Y495/H495,"0")+IFERROR(Y496/H496,"0")</f>
        <v>114.00000000000001</v>
      </c>
      <c r="Z497" s="379">
        <f>IFERROR(IF(Z495="",0,Z495),"0")+IFERROR(IF(Z496="",0,Z496),"0")</f>
        <v>1.36344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600</v>
      </c>
      <c r="Y498" s="379">
        <f>IFERROR(SUM(Y495:Y496),"0")</f>
        <v>601.92000000000007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70</v>
      </c>
      <c r="Y501" s="378">
        <f t="shared" si="89"/>
        <v>73.92</v>
      </c>
      <c r="Z501" s="36">
        <f>IFERROR(IF(Y501=0,"",ROUNDUP(Y501/H501,0)*0.01196),"")</f>
        <v>0.16744000000000001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74.772727272727266</v>
      </c>
      <c r="BN501" s="64">
        <f t="shared" si="91"/>
        <v>78.959999999999994</v>
      </c>
      <c r="BO501" s="64">
        <f t="shared" si="92"/>
        <v>0.12747668997668998</v>
      </c>
      <c r="BP501" s="64">
        <f t="shared" si="93"/>
        <v>0.13461538461538464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140</v>
      </c>
      <c r="Y502" s="378">
        <f t="shared" si="89"/>
        <v>142.56</v>
      </c>
      <c r="Z502" s="36">
        <f>IFERROR(IF(Y502=0,"",ROUNDUP(Y502/H502,0)*0.01196),"")</f>
        <v>0.32291999999999998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149.54545454545453</v>
      </c>
      <c r="BN502" s="64">
        <f t="shared" si="91"/>
        <v>152.27999999999997</v>
      </c>
      <c r="BO502" s="64">
        <f t="shared" si="92"/>
        <v>0.25495337995337997</v>
      </c>
      <c r="BP502" s="64">
        <f t="shared" si="93"/>
        <v>0.25961538461538464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39.772727272727273</v>
      </c>
      <c r="Y506" s="379">
        <f>IFERROR(Y500/H500,"0")+IFERROR(Y501/H501,"0")+IFERROR(Y502/H502,"0")+IFERROR(Y503/H503,"0")+IFERROR(Y504/H504,"0")+IFERROR(Y505/H505,"0")</f>
        <v>41</v>
      </c>
      <c r="Z506" s="379">
        <f>IFERROR(IF(Z500="",0,Z500),"0")+IFERROR(IF(Z501="",0,Z501),"0")+IFERROR(IF(Z502="",0,Z502),"0")+IFERROR(IF(Z503="",0,Z503),"0")+IFERROR(IF(Z504="",0,Z504),"0")+IFERROR(IF(Z505="",0,Z505),"0")</f>
        <v>0.49036000000000002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210</v>
      </c>
      <c r="Y507" s="379">
        <f>IFERROR(SUM(Y500:Y505),"0")</f>
        <v>216.48000000000002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300</v>
      </c>
      <c r="Y523" s="378">
        <f t="shared" si="94"/>
        <v>300</v>
      </c>
      <c r="Z523" s="36">
        <f>IFERROR(IF(Y523=0,"",ROUNDUP(Y523/H523,0)*0.02175),"")</f>
        <v>0.54374999999999996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312</v>
      </c>
      <c r="BN523" s="64">
        <f t="shared" si="96"/>
        <v>312</v>
      </c>
      <c r="BO523" s="64">
        <f t="shared" si="97"/>
        <v>0.4464285714285714</v>
      </c>
      <c r="BP523" s="64">
        <f t="shared" si="98"/>
        <v>0.4464285714285714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25</v>
      </c>
      <c r="Y528" s="379">
        <f>IFERROR(Y521/H521,"0")+IFERROR(Y522/H522,"0")+IFERROR(Y523/H523,"0")+IFERROR(Y524/H524,"0")+IFERROR(Y525/H525,"0")+IFERROR(Y526/H526,"0")+IFERROR(Y527/H527,"0")</f>
        <v>25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0.54374999999999996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300</v>
      </c>
      <c r="Y529" s="379">
        <f>IFERROR(SUM(Y521:Y527),"0")</f>
        <v>300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160</v>
      </c>
      <c r="Y539" s="378">
        <f t="shared" si="99"/>
        <v>163.80000000000001</v>
      </c>
      <c r="Z539" s="36">
        <f>IFERROR(IF(Y539=0,"",ROUNDUP(Y539/H539,0)*0.00753),"")</f>
        <v>0.29366999999999999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169.9047619047619</v>
      </c>
      <c r="BN539" s="64">
        <f t="shared" si="101"/>
        <v>173.94</v>
      </c>
      <c r="BO539" s="64">
        <f t="shared" si="102"/>
        <v>0.24420024420024419</v>
      </c>
      <c r="BP539" s="64">
        <f t="shared" si="103"/>
        <v>0.25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38.095238095238095</v>
      </c>
      <c r="Y545" s="379">
        <f>IFERROR(Y538/H538,"0")+IFERROR(Y539/H539,"0")+IFERROR(Y540/H540,"0")+IFERROR(Y541/H541,"0")+IFERROR(Y542/H542,"0")+IFERROR(Y543/H543,"0")+IFERROR(Y544/H544,"0")</f>
        <v>39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0.29366999999999999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160</v>
      </c>
      <c r="Y546" s="379">
        <f>IFERROR(SUM(Y538:Y544),"0")</f>
        <v>163.80000000000001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160</v>
      </c>
      <c r="Y548" s="378">
        <f>IFERROR(IF(X548="",0,CEILING((X548/$H548),1)*$H548),"")</f>
        <v>163.79999999999998</v>
      </c>
      <c r="Z548" s="36">
        <f>IFERROR(IF(Y548=0,"",ROUNDUP(Y548/H548,0)*0.02175),"")</f>
        <v>0.45674999999999999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171.56923076923081</v>
      </c>
      <c r="BN548" s="64">
        <f>IFERROR(Y548*I548/H548,"0")</f>
        <v>175.64400000000001</v>
      </c>
      <c r="BO548" s="64">
        <f>IFERROR(1/J548*(X548/H548),"0")</f>
        <v>0.36630036630036633</v>
      </c>
      <c r="BP548" s="64">
        <f>IFERROR(1/J548*(Y548/H548),"0")</f>
        <v>0.375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20.512820512820515</v>
      </c>
      <c r="Y552" s="379">
        <f>IFERROR(Y548/H548,"0")+IFERROR(Y549/H549,"0")+IFERROR(Y550/H550,"0")+IFERROR(Y551/H551,"0")</f>
        <v>21</v>
      </c>
      <c r="Z552" s="379">
        <f>IFERROR(IF(Z548="",0,Z548),"0")+IFERROR(IF(Z549="",0,Z549),"0")+IFERROR(IF(Z550="",0,Z550),"0")+IFERROR(IF(Z551="",0,Z551),"0")</f>
        <v>0.45674999999999999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160</v>
      </c>
      <c r="Y553" s="379">
        <f>IFERROR(SUM(Y548:Y551),"0")</f>
        <v>163.79999999999998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5598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5666.84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5906.6084249084251</v>
      </c>
      <c r="Y580" s="379">
        <f>IFERROR(SUM(BN22:BN576),"0")</f>
        <v>5979.5719999999992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10</v>
      </c>
      <c r="Y581" s="38">
        <f>ROUNDUP(SUM(BP22:BP576),0)</f>
        <v>10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6156.6084249084251</v>
      </c>
      <c r="Y582" s="379">
        <f>GrossWeightTotalR+PalletQtyTotalR*25</f>
        <v>6229.5719999999992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745.08831908831917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755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11.786619999999999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72.800000000000011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21.6</v>
      </c>
      <c r="E589" s="46">
        <f>IFERROR(Y105*1,"0")+IFERROR(Y106*1,"0")+IFERROR(Y107*1,"0")+IFERROR(Y108*1,"0")+IFERROR(Y109*1,"0")+IFERROR(Y113*1,"0")+IFERROR(Y114*1,"0")+IFERROR(Y115*1,"0")+IFERROR(Y116*1,"0")+IFERROR(Y117*1,"0")</f>
        <v>67.2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100.80000000000001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1320.6</v>
      </c>
      <c r="U589" s="46">
        <f>IFERROR(Y348*1,"0")+IFERROR(Y352*1,"0")+IFERROR(Y353*1,"0")+IFERROR(Y354*1,"0")</f>
        <v>64.8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1620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234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50.400000000000006</v>
      </c>
      <c r="Y589" s="46">
        <f>IFERROR(Y453*1,"0")+IFERROR(Y457*1,"0")+IFERROR(Y458*1,"0")+IFERROR(Y459*1,"0")+IFERROR(Y460*1,"0")+IFERROR(Y461*1,"0")+IFERROR(Y462*1,"0")+IFERROR(Y466*1,"0")</f>
        <v>151.20000000000002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1335.8400000000001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627.6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2024-09-10T08:08:03Z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