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936BD5C-3D93-4A1C-A587-12F0F11932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Y339" i="1" s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Y310" i="1" s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Y297" i="1" s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Q589" i="1" s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M589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J589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28" i="1" s="1"/>
  <c r="P222" i="1"/>
  <c r="X220" i="1"/>
  <c r="X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20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3" i="1"/>
  <c r="Y184" i="1"/>
  <c r="BP175" i="1"/>
  <c r="BN175" i="1"/>
  <c r="Z175" i="1"/>
  <c r="BP179" i="1"/>
  <c r="BN179" i="1"/>
  <c r="Z179" i="1"/>
  <c r="F9" i="1"/>
  <c r="J9" i="1"/>
  <c r="Z22" i="1"/>
  <c r="Z23" i="1" s="1"/>
  <c r="BN22" i="1"/>
  <c r="BP22" i="1"/>
  <c r="Y23" i="1"/>
  <c r="X579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Z76" i="1" s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589" i="1"/>
  <c r="Z154" i="1"/>
  <c r="Z156" i="1" s="1"/>
  <c r="BN154" i="1"/>
  <c r="Y157" i="1"/>
  <c r="Y164" i="1"/>
  <c r="Z160" i="1"/>
  <c r="Z164" i="1" s="1"/>
  <c r="BN160" i="1"/>
  <c r="BP161" i="1"/>
  <c r="BN161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I589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BN222" i="1"/>
  <c r="BP222" i="1"/>
  <c r="Z224" i="1"/>
  <c r="BN224" i="1"/>
  <c r="Z226" i="1"/>
  <c r="BN226" i="1"/>
  <c r="Y227" i="1"/>
  <c r="Z231" i="1"/>
  <c r="BN231" i="1"/>
  <c r="BP231" i="1"/>
  <c r="Z233" i="1"/>
  <c r="BN233" i="1"/>
  <c r="Z235" i="1"/>
  <c r="BN235" i="1"/>
  <c r="Z237" i="1"/>
  <c r="BN237" i="1"/>
  <c r="Y240" i="1"/>
  <c r="K589" i="1"/>
  <c r="Z244" i="1"/>
  <c r="Z251" i="1" s="1"/>
  <c r="BN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44" i="1"/>
  <c r="BP342" i="1"/>
  <c r="BN342" i="1"/>
  <c r="Z342" i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39" i="1"/>
  <c r="Y252" i="1"/>
  <c r="Y262" i="1"/>
  <c r="Y267" i="1"/>
  <c r="P589" i="1"/>
  <c r="Y274" i="1"/>
  <c r="Y273" i="1"/>
  <c r="BP278" i="1"/>
  <c r="BN278" i="1"/>
  <c r="Z278" i="1"/>
  <c r="Z282" i="1" s="1"/>
  <c r="Y282" i="1"/>
  <c r="BP296" i="1"/>
  <c r="BN296" i="1"/>
  <c r="Z296" i="1"/>
  <c r="Z297" i="1" s="1"/>
  <c r="Y298" i="1"/>
  <c r="T589" i="1"/>
  <c r="Y309" i="1"/>
  <c r="BP301" i="1"/>
  <c r="BN301" i="1"/>
  <c r="Z301" i="1"/>
  <c r="Z309" i="1" s="1"/>
  <c r="BP306" i="1"/>
  <c r="BN306" i="1"/>
  <c r="Z306" i="1"/>
  <c r="BP314" i="1"/>
  <c r="BN314" i="1"/>
  <c r="Z314" i="1"/>
  <c r="Y325" i="1"/>
  <c r="BP322" i="1"/>
  <c r="BN322" i="1"/>
  <c r="Z322" i="1"/>
  <c r="BP330" i="1"/>
  <c r="BN330" i="1"/>
  <c r="Z330" i="1"/>
  <c r="Y332" i="1"/>
  <c r="BP336" i="1"/>
  <c r="BN336" i="1"/>
  <c r="Z336" i="1"/>
  <c r="Z338" i="1" s="1"/>
  <c r="BP353" i="1"/>
  <c r="BN353" i="1"/>
  <c r="Z353" i="1"/>
  <c r="Z355" i="1" s="1"/>
  <c r="BP363" i="1"/>
  <c r="BN363" i="1"/>
  <c r="Z363" i="1"/>
  <c r="Z369" i="1" s="1"/>
  <c r="BP367" i="1"/>
  <c r="BN367" i="1"/>
  <c r="Z367" i="1"/>
  <c r="BP379" i="1"/>
  <c r="BN379" i="1"/>
  <c r="Z379" i="1"/>
  <c r="Y381" i="1"/>
  <c r="Y386" i="1"/>
  <c r="BP383" i="1"/>
  <c r="BN383" i="1"/>
  <c r="Z383" i="1"/>
  <c r="Z385" i="1" s="1"/>
  <c r="BP391" i="1"/>
  <c r="BN391" i="1"/>
  <c r="Z391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Y493" i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589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Z474" i="1"/>
  <c r="BP472" i="1"/>
  <c r="BN472" i="1"/>
  <c r="Z472" i="1"/>
  <c r="BP487" i="1"/>
  <c r="BN487" i="1"/>
  <c r="Z487" i="1"/>
  <c r="Z492" i="1" s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Z535" i="1" s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52" i="1" l="1"/>
  <c r="Z463" i="1"/>
  <c r="Z406" i="1"/>
  <c r="Z380" i="1"/>
  <c r="Z331" i="1"/>
  <c r="Z316" i="1"/>
  <c r="Z273" i="1"/>
  <c r="Z261" i="1"/>
  <c r="Z239" i="1"/>
  <c r="Z227" i="1"/>
  <c r="Z219" i="1"/>
  <c r="Z135" i="1"/>
  <c r="Z127" i="1"/>
  <c r="Z101" i="1"/>
  <c r="Y583" i="1"/>
  <c r="Y580" i="1"/>
  <c r="Z512" i="1"/>
  <c r="Z440" i="1"/>
  <c r="Z393" i="1"/>
  <c r="Y581" i="1"/>
  <c r="Z183" i="1"/>
  <c r="Z584" i="1" s="1"/>
  <c r="Y579" i="1"/>
  <c r="Y582" i="1" l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<sst xmlns="http://schemas.openxmlformats.org/spreadsheetml/2006/main" count="2416" uniqueCount="780">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</sst>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6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</v>
      </c>
      <c r="Y76" s="379">
        <f>IFERROR(Y68/H68,"0")+IFERROR(Y69/H69,"0")+IFERROR(Y70/H70,"0")+IFERROR(Y71/H71,"0")+IFERROR(Y72/H72,"0")+IFERROR(Y73/H73,"0")+IFERROR(Y74/H74,"0")+IFERROR(Y75/H75,"0")</f>
        <v>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0</v>
      </c>
      <c r="Y77" s="379">
        <f>IFERROR(SUM(Y68:Y75),"0")</f>
        <v>0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0</v>
      </c>
      <c r="Y118" s="379">
        <f>IFERROR(Y113/H113,"0")+IFERROR(Y114/H114,"0")+IFERROR(Y115/H115,"0")+IFERROR(Y116/H116,"0")+IFERROR(Y117/H117,"0")</f>
        <v>0</v>
      </c>
      <c r="Z118" s="379">
        <f>IFERROR(IF(Z113="",0,Z113),"0")+IFERROR(IF(Z114="",0,Z114),"0")+IFERROR(IF(Z115="",0,Z115),"0")+IFERROR(IF(Z116="",0,Z116),"0")+IFERROR(IF(Z117="",0,Z117),"0")</f>
        <v>0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0</v>
      </c>
      <c r="Y119" s="379">
        <f>IFERROR(SUM(Y113:Y117),"0")</f>
        <v>0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0</v>
      </c>
      <c r="Y144" s="379">
        <f>IFERROR(Y138/H138,"0")+IFERROR(Y139/H139,"0")+IFERROR(Y140/H140,"0")+IFERROR(Y141/H141,"0")+IFERROR(Y142/H142,"0")+IFERROR(Y143/H143,"0")</f>
        <v>0</v>
      </c>
      <c r="Z144" s="379">
        <f>IFERROR(IF(Z138="",0,Z138),"0")+IFERROR(IF(Z139="",0,Z139),"0")+IFERROR(IF(Z140="",0,Z140),"0")+IFERROR(IF(Z141="",0,Z141),"0")+IFERROR(IF(Z142="",0,Z142),"0")+IFERROR(IF(Z143="",0,Z143),"0")</f>
        <v>0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0</v>
      </c>
      <c r="Y145" s="379">
        <f>IFERROR(SUM(Y138:Y143),"0")</f>
        <v>0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1500</v>
      </c>
      <c r="Y319" s="378">
        <f t="shared" ref="Y319:Y324" si="62">IFERROR(IF(X319="",0,CEILING((X319/$H319),1)*$H319),"")</f>
        <v>1505.3999999999999</v>
      </c>
      <c r="Z319" s="36">
        <f>IFERROR(IF(Y319=0,"",ROUNDUP(Y319/H319,0)*0.02175),"")</f>
        <v>4.1977500000000001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1607.3076923076924</v>
      </c>
      <c r="BN319" s="64">
        <f t="shared" ref="BN319:BN324" si="64">IFERROR(Y319*I319/H319,"0")</f>
        <v>1613.0940000000001</v>
      </c>
      <c r="BO319" s="64">
        <f t="shared" ref="BO319:BO324" si="65">IFERROR(1/J319*(X319/H319),"0")</f>
        <v>3.4340659340659343</v>
      </c>
      <c r="BP319" s="64">
        <f t="shared" ref="BP319:BP324" si="66">IFERROR(1/J319*(Y319/H319),"0")</f>
        <v>3.4464285714285712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3</v>
      </c>
      <c r="Y322" s="378">
        <f t="shared" si="62"/>
        <v>3</v>
      </c>
      <c r="Z322" s="36">
        <f>IFERROR(IF(Y322=0,"",ROUNDUP(Y322/H322,0)*0.00753),"")</f>
        <v>7.5300000000000002E-3</v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3.266</v>
      </c>
      <c r="BN322" s="64">
        <f t="shared" si="64"/>
        <v>3.266</v>
      </c>
      <c r="BO322" s="64">
        <f t="shared" si="65"/>
        <v>6.41025641025641E-3</v>
      </c>
      <c r="BP322" s="64">
        <f t="shared" si="66"/>
        <v>6.41025641025641E-3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193.30769230769232</v>
      </c>
      <c r="Y325" s="379">
        <f>IFERROR(Y319/H319,"0")+IFERROR(Y320/H320,"0")+IFERROR(Y321/H321,"0")+IFERROR(Y322/H322,"0")+IFERROR(Y323/H323,"0")+IFERROR(Y324/H324,"0")</f>
        <v>194</v>
      </c>
      <c r="Z325" s="379">
        <f>IFERROR(IF(Z319="",0,Z319),"0")+IFERROR(IF(Z320="",0,Z320),"0")+IFERROR(IF(Z321="",0,Z321),"0")+IFERROR(IF(Z322="",0,Z322),"0")+IFERROR(IF(Z323="",0,Z323),"0")+IFERROR(IF(Z324="",0,Z324),"0")</f>
        <v>4.2052800000000001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1503</v>
      </c>
      <c r="Y326" s="379">
        <f>IFERROR(SUM(Y319:Y324),"0")</f>
        <v>1508.3999999999999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2.5499999999999998</v>
      </c>
      <c r="Y337" s="378">
        <f>IFERROR(IF(X337="",0,CEILING((X337/$H337),1)*$H337),"")</f>
        <v>2.5499999999999998</v>
      </c>
      <c r="Z337" s="36">
        <f>IFERROR(IF(Y337=0,"",ROUNDUP(Y337/H337,0)*0.00753),"")</f>
        <v>7.5300000000000002E-3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2.9</v>
      </c>
      <c r="BN337" s="64">
        <f>IFERROR(Y337*I337/H337,"0")</f>
        <v>2.9</v>
      </c>
      <c r="BO337" s="64">
        <f>IFERROR(1/J337*(X337/H337),"0")</f>
        <v>6.41025641025641E-3</v>
      </c>
      <c r="BP337" s="64">
        <f>IFERROR(1/J337*(Y337/H337),"0")</f>
        <v>6.41025641025641E-3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1</v>
      </c>
      <c r="Y338" s="379">
        <f>IFERROR(Y334/H334,"0")+IFERROR(Y335/H335,"0")+IFERROR(Y336/H336,"0")+IFERROR(Y337/H337,"0")</f>
        <v>1</v>
      </c>
      <c r="Z338" s="379">
        <f>IFERROR(IF(Z334="",0,Z334),"0")+IFERROR(IF(Z335="",0,Z335),"0")+IFERROR(IF(Z336="",0,Z336),"0")+IFERROR(IF(Z337="",0,Z337),"0")</f>
        <v>7.5300000000000002E-3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2.5499999999999998</v>
      </c>
      <c r="Y339" s="379">
        <f>IFERROR(SUM(Y334:Y337),"0")</f>
        <v>2.5499999999999998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0</v>
      </c>
      <c r="Y355" s="379">
        <f>IFERROR(Y352/H352,"0")+IFERROR(Y353/H353,"0")+IFERROR(Y354/H354,"0")</f>
        <v>0</v>
      </c>
      <c r="Z355" s="379">
        <f>IFERROR(IF(Z352="",0,Z352),"0")+IFERROR(IF(Z353="",0,Z353),"0")+IFERROR(IF(Z354="",0,Z354),"0")</f>
        <v>0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0</v>
      </c>
      <c r="Y356" s="379">
        <f>IFERROR(SUM(Y352:Y354),"0")</f>
        <v>0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0</v>
      </c>
      <c r="Y363" s="378">
        <f t="shared" si="67"/>
        <v>0</v>
      </c>
      <c r="Z363" s="36" t="str">
        <f>IFERROR(IF(Y363=0,"",ROUNDUP(Y363/H363,0)*0.02175),"")</f>
        <v/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0</v>
      </c>
      <c r="BN363" s="64">
        <f t="shared" si="69"/>
        <v>0</v>
      </c>
      <c r="BO363" s="64">
        <f t="shared" si="70"/>
        <v>0</v>
      </c>
      <c r="BP363" s="64">
        <f t="shared" si="71"/>
        <v>0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0</v>
      </c>
      <c r="Y365" s="378">
        <f t="shared" si="67"/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0</v>
      </c>
      <c r="BN365" s="64">
        <f t="shared" si="69"/>
        <v>0</v>
      </c>
      <c r="BO365" s="64">
        <f t="shared" si="70"/>
        <v>0</v>
      </c>
      <c r="BP365" s="64">
        <f t="shared" si="71"/>
        <v>0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0</v>
      </c>
      <c r="Y369" s="379">
        <f>IFERROR(Y360/H360,"0")+IFERROR(Y361/H361,"0")+IFERROR(Y362/H362,"0")+IFERROR(Y363/H363,"0")+IFERROR(Y364/H364,"0")+IFERROR(Y365/H365,"0")+IFERROR(Y366/H366,"0")+IFERROR(Y367/H367,"0")+IFERROR(Y368/H368,"0")</f>
        <v>0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0</v>
      </c>
      <c r="Y370" s="379">
        <f>IFERROR(SUM(Y360:Y368),"0")</f>
        <v>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0</v>
      </c>
      <c r="Y372" s="378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0</v>
      </c>
      <c r="Y374" s="379">
        <f>IFERROR(Y372/H372,"0")+IFERROR(Y373/H373,"0")</f>
        <v>0</v>
      </c>
      <c r="Z374" s="379">
        <f>IFERROR(IF(Z372="",0,Z372),"0")+IFERROR(IF(Z373="",0,Z373),"0")</f>
        <v>0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0</v>
      </c>
      <c r="Y375" s="379">
        <f>IFERROR(SUM(Y372:Y373),"0")</f>
        <v>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1505.55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1510.9499999999998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1613.4736923076925</v>
      </c>
      <c r="Y580" s="379">
        <f>IFERROR(SUM(BN22:BN576),"0")</f>
        <v>1619.2600000000002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4</v>
      </c>
      <c r="Y581" s="38">
        <f>ROUNDUP(SUM(BP22:BP576),0)</f>
        <v>4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1713.4736923076925</v>
      </c>
      <c r="Y582" s="379">
        <f>GrossWeightTotalR+PalletQtyTotalR*25</f>
        <v>1719.2600000000002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194.30769230769232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195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4.2128100000000002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46">
        <f>IFERROR(Y105*1,"0")+IFERROR(Y106*1,"0")+IFERROR(Y107*1,"0")+IFERROR(Y108*1,"0")+IFERROR(Y109*1,"0")+IFERROR(Y113*1,"0")+IFERROR(Y114*1,"0")+IFERROR(Y115*1,"0")+IFERROR(Y116*1,"0")+IFERROR(Y117*1,"0")</f>
        <v>0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1510.9499999999998</v>
      </c>
      <c r="U589" s="46">
        <f>IFERROR(Y348*1,"0")+IFERROR(Y352*1,"0")+IFERROR(Y353*1,"0")+IFERROR(Y354*1,"0")</f>
        <v>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2024-09-10T08:26:21Z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