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0102E24-0AEE-40F3-A229-0797BA2B0E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9" i="1"/>
  <c r="Y36" i="1"/>
  <c r="Z34" i="1"/>
  <c r="BN34" i="1"/>
  <c r="C605" i="1"/>
  <c r="Z62" i="1"/>
  <c r="BN62" i="1"/>
  <c r="Z68" i="1"/>
  <c r="BN68" i="1"/>
  <c r="Z79" i="1"/>
  <c r="BN79" i="1"/>
  <c r="Y91" i="1"/>
  <c r="Z93" i="1"/>
  <c r="BN93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Z114" i="1"/>
  <c r="BN114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Z289" i="1" s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Z371" i="1" s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165" i="1" l="1"/>
  <c r="Z490" i="1"/>
  <c r="Z354" i="1"/>
  <c r="Z277" i="1"/>
  <c r="Z221" i="1"/>
  <c r="Z199" i="1"/>
  <c r="Z180" i="1"/>
  <c r="Z135" i="1"/>
  <c r="Z127" i="1"/>
  <c r="Z101" i="1"/>
  <c r="Z95" i="1"/>
  <c r="Z390" i="1"/>
  <c r="Z551" i="1"/>
  <c r="Z341" i="1"/>
  <c r="Z76" i="1"/>
  <c r="Z36" i="1"/>
  <c r="Z255" i="1"/>
  <c r="Z528" i="1"/>
  <c r="Z513" i="1"/>
  <c r="Z401" i="1"/>
  <c r="Z360" i="1"/>
  <c r="Z267" i="1"/>
  <c r="Z243" i="1"/>
  <c r="Z235" i="1"/>
  <c r="Z155" i="1"/>
  <c r="Z461" i="1"/>
  <c r="Z396" i="1"/>
  <c r="Z385" i="1"/>
  <c r="Z205" i="1"/>
  <c r="Z186" i="1"/>
  <c r="Z522" i="1"/>
  <c r="Z508" i="1"/>
  <c r="Z575" i="1"/>
  <c r="Z561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<sst xmlns="http://schemas.openxmlformats.org/spreadsheetml/2006/main" count="2464" uniqueCount="786">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</sst>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1" zoomScaleNormal="100" zoomScaleSheetLayoutView="100" workbookViewId="0">
      <selection activeCell="AA618" sqref="AA618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300</v>
      </c>
      <c r="Y105" s="384">
        <f>IFERROR(IF(X105="",0,CEILING((X105/$H105),1)*$H105),"")</f>
        <v>302.40000000000003</v>
      </c>
      <c r="Z105" s="36">
        <f>IFERROR(IF(Y105=0,"",ROUNDUP(Y105/H105,0)*0.02175),"")</f>
        <v>0.60899999999999999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313.33333333333331</v>
      </c>
      <c r="BN105" s="64">
        <f>IFERROR(Y105*I105/H105,"0")</f>
        <v>315.83999999999997</v>
      </c>
      <c r="BO105" s="64">
        <f>IFERROR(1/J105*(X105/H105),"0")</f>
        <v>0.49603174603174593</v>
      </c>
      <c r="BP105" s="64">
        <f>IFERROR(1/J105*(Y105/H105),"0")</f>
        <v>0.5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27.777777777777775</v>
      </c>
      <c r="Y110" s="385">
        <f>IFERROR(Y105/H105,"0")+IFERROR(Y106/H106,"0")+IFERROR(Y107/H107,"0")+IFERROR(Y108/H108,"0")+IFERROR(Y109/H109,"0")</f>
        <v>28</v>
      </c>
      <c r="Z110" s="385">
        <f>IFERROR(IF(Z105="",0,Z105),"0")+IFERROR(IF(Z106="",0,Z106),"0")+IFERROR(IF(Z107="",0,Z107),"0")+IFERROR(IF(Z108="",0,Z108),"0")+IFERROR(IF(Z109="",0,Z109),"0")</f>
        <v>0.60899999999999999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300</v>
      </c>
      <c r="Y111" s="385">
        <f>IFERROR(SUM(Y105:Y109),"0")</f>
        <v>302.40000000000003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690</v>
      </c>
      <c r="Y114" s="384">
        <f>IFERROR(IF(X114="",0,CEILING((X114/$H114),1)*$H114),"")</f>
        <v>697.2</v>
      </c>
      <c r="Z114" s="36">
        <f>IFERROR(IF(Y114=0,"",ROUNDUP(Y114/H114,0)*0.02175),"")</f>
        <v>1.8052499999999998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736.32857142857142</v>
      </c>
      <c r="BN114" s="64">
        <f>IFERROR(Y114*I114/H114,"0")</f>
        <v>744.01200000000006</v>
      </c>
      <c r="BO114" s="64">
        <f>IFERROR(1/J114*(X114/H114),"0")</f>
        <v>1.4668367346938773</v>
      </c>
      <c r="BP114" s="64">
        <f>IFERROR(1/J114*(Y114/H114),"0")</f>
        <v>1.482142857142857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315</v>
      </c>
      <c r="Y115" s="384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198.8095238095238</v>
      </c>
      <c r="Y118" s="385">
        <f>IFERROR(Y113/H113,"0")+IFERROR(Y114/H114,"0")+IFERROR(Y115/H115,"0")+IFERROR(Y116/H116,"0")+IFERROR(Y117/H117,"0")</f>
        <v>200</v>
      </c>
      <c r="Z118" s="385">
        <f>IFERROR(IF(Z113="",0,Z113),"0")+IFERROR(IF(Z114="",0,Z114),"0")+IFERROR(IF(Z115="",0,Z115),"0")+IFERROR(IF(Z116="",0,Z116),"0")+IFERROR(IF(Z117="",0,Z117),"0")</f>
        <v>2.6862599999999999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1005</v>
      </c>
      <c r="Y119" s="385">
        <f>IFERROR(SUM(Y113:Y117),"0")</f>
        <v>1013.1000000000001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500</v>
      </c>
      <c r="Y139" s="384">
        <f t="shared" si="21"/>
        <v>504</v>
      </c>
      <c r="Z139" s="36">
        <f>IFERROR(IF(Y139=0,"",ROUNDUP(Y139/H139,0)*0.02175),"")</f>
        <v>1.3049999999999999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533.21428571428567</v>
      </c>
      <c r="BN139" s="64">
        <f t="shared" si="23"/>
        <v>537.48</v>
      </c>
      <c r="BO139" s="64">
        <f t="shared" si="24"/>
        <v>1.0629251700680271</v>
      </c>
      <c r="BP139" s="64">
        <f t="shared" si="25"/>
        <v>1.0714285714285714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675</v>
      </c>
      <c r="Y141" s="384">
        <f t="shared" si="21"/>
        <v>675</v>
      </c>
      <c r="Z141" s="36">
        <f>IFERROR(IF(Y141=0,"",ROUNDUP(Y141/H141,0)*0.00753),"")</f>
        <v>1.8825000000000001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742.99999999999989</v>
      </c>
      <c r="BN141" s="64">
        <f t="shared" si="23"/>
        <v>742.99999999999989</v>
      </c>
      <c r="BO141" s="64">
        <f t="shared" si="24"/>
        <v>1.6025641025641024</v>
      </c>
      <c r="BP141" s="64">
        <f t="shared" si="25"/>
        <v>1.6025641025641024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309.52380952380952</v>
      </c>
      <c r="Y144" s="385">
        <f>IFERROR(Y138/H138,"0")+IFERROR(Y139/H139,"0")+IFERROR(Y140/H140,"0")+IFERROR(Y141/H141,"0")+IFERROR(Y142/H142,"0")+IFERROR(Y143/H143,"0")</f>
        <v>310</v>
      </c>
      <c r="Z144" s="385">
        <f>IFERROR(IF(Z138="",0,Z138),"0")+IFERROR(IF(Z139="",0,Z139),"0")+IFERROR(IF(Z140="",0,Z140),"0")+IFERROR(IF(Z141="",0,Z141),"0")+IFERROR(IF(Z142="",0,Z142),"0")+IFERROR(IF(Z143="",0,Z143),"0")</f>
        <v>3.1875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1175</v>
      </c>
      <c r="Y145" s="385">
        <f>IFERROR(SUM(Y138:Y143),"0")</f>
        <v>1179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250</v>
      </c>
      <c r="Y227" s="384">
        <f t="shared" si="36"/>
        <v>252.29999999999998</v>
      </c>
      <c r="Z227" s="36">
        <f>IFERROR(IF(Y227=0,"",ROUNDUP(Y227/H227,0)*0.02175),"")</f>
        <v>0.63074999999999992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266.20689655172418</v>
      </c>
      <c r="BN227" s="64">
        <f t="shared" si="38"/>
        <v>268.65600000000001</v>
      </c>
      <c r="BO227" s="64">
        <f t="shared" si="39"/>
        <v>0.51313628899835795</v>
      </c>
      <c r="BP227" s="64">
        <f t="shared" si="40"/>
        <v>0.51785714285714279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400</v>
      </c>
      <c r="Y230" s="384">
        <f t="shared" si="36"/>
        <v>400.8</v>
      </c>
      <c r="Z230" s="36">
        <f t="shared" si="41"/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445.33333333333331</v>
      </c>
      <c r="BN230" s="64">
        <f t="shared" si="38"/>
        <v>446.2240000000001</v>
      </c>
      <c r="BO230" s="64">
        <f t="shared" si="39"/>
        <v>1.0683760683760684</v>
      </c>
      <c r="BP230" s="64">
        <f t="shared" si="40"/>
        <v>1.0705128205128205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400</v>
      </c>
      <c r="Y231" s="384">
        <f t="shared" si="36"/>
        <v>400.8</v>
      </c>
      <c r="Z231" s="36">
        <f t="shared" si="41"/>
        <v>1.2575100000000001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445.33333333333331</v>
      </c>
      <c r="BN231" s="64">
        <f t="shared" si="38"/>
        <v>446.2240000000001</v>
      </c>
      <c r="BO231" s="64">
        <f t="shared" si="39"/>
        <v>1.0683760683760684</v>
      </c>
      <c r="BP231" s="64">
        <f t="shared" si="40"/>
        <v>1.0705128205128205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362.06896551724139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363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3.1457700000000002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1050</v>
      </c>
      <c r="Y236" s="385">
        <f>IFERROR(SUM(Y224:Y234),"0")</f>
        <v>1053.9000000000001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150</v>
      </c>
      <c r="Y281" s="384">
        <f>IFERROR(IF(X281="",0,CEILING((X281/$H281),1)*$H281),"")</f>
        <v>153</v>
      </c>
      <c r="Z281" s="36">
        <f>IFERROR(IF(Y281=0,"",ROUNDUP(Y281/H281,0)*0.02175),"")</f>
        <v>0.36974999999999997</v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158</v>
      </c>
      <c r="BN281" s="64">
        <f>IFERROR(Y281*I281/H281,"0")</f>
        <v>161.16</v>
      </c>
      <c r="BO281" s="64">
        <f>IFERROR(1/J281*(X281/H281),"0")</f>
        <v>0.29761904761904762</v>
      </c>
      <c r="BP281" s="64">
        <f>IFERROR(1/J281*(Y281/H281),"0")</f>
        <v>0.30357142857142855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16.666666666666668</v>
      </c>
      <c r="Y282" s="385">
        <f>IFERROR(Y281/H281,"0")</f>
        <v>17</v>
      </c>
      <c r="Z282" s="385">
        <f>IFERROR(IF(Z281="",0,Z281),"0")</f>
        <v>0.36974999999999997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150</v>
      </c>
      <c r="Y283" s="385">
        <f>IFERROR(SUM(Y281:Y281),"0")</f>
        <v>153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1950</v>
      </c>
      <c r="Y377" s="384">
        <f t="shared" si="67"/>
        <v>1950</v>
      </c>
      <c r="Z377" s="36">
        <f>IFERROR(IF(Y377=0,"",ROUNDUP(Y377/H377,0)*0.02175),"")</f>
        <v>2.8274999999999997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2012.4</v>
      </c>
      <c r="BN377" s="64">
        <f t="shared" si="69"/>
        <v>2012.4</v>
      </c>
      <c r="BO377" s="64">
        <f t="shared" si="70"/>
        <v>2.708333333333333</v>
      </c>
      <c r="BP377" s="64">
        <f t="shared" si="71"/>
        <v>2.708333333333333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1470</v>
      </c>
      <c r="Y379" s="384">
        <f t="shared" si="67"/>
        <v>1470</v>
      </c>
      <c r="Z379" s="36">
        <f>IFERROR(IF(Y379=0,"",ROUNDUP(Y379/H379,0)*0.02175),"")</f>
        <v>2.1315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1517.0400000000002</v>
      </c>
      <c r="BN379" s="64">
        <f t="shared" si="69"/>
        <v>1517.0400000000002</v>
      </c>
      <c r="BO379" s="64">
        <f t="shared" si="70"/>
        <v>2.0416666666666665</v>
      </c>
      <c r="BP379" s="64">
        <f t="shared" si="71"/>
        <v>2.0416666666666665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228</v>
      </c>
      <c r="Y385" s="385">
        <f>IFERROR(Y376/H376,"0")+IFERROR(Y377/H377,"0")+IFERROR(Y378/H378,"0")+IFERROR(Y379/H379,"0")+IFERROR(Y380/H380,"0")+IFERROR(Y381/H381,"0")+IFERROR(Y382/H382,"0")+IFERROR(Y383/H383,"0")+IFERROR(Y384/H384,"0")</f>
        <v>228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4.9589999999999996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3420</v>
      </c>
      <c r="Y386" s="385">
        <f>IFERROR(SUM(Y376:Y384),"0")</f>
        <v>3420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1950</v>
      </c>
      <c r="Y388" s="384">
        <f>IFERROR(IF(X388="",0,CEILING((X388/$H388),1)*$H388),"")</f>
        <v>1950</v>
      </c>
      <c r="Z388" s="36">
        <f>IFERROR(IF(Y388=0,"",ROUNDUP(Y388/H388,0)*0.02175),"")</f>
        <v>2.8274999999999997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2012.4</v>
      </c>
      <c r="BN388" s="64">
        <f>IFERROR(Y388*I388/H388,"0")</f>
        <v>2012.4</v>
      </c>
      <c r="BO388" s="64">
        <f>IFERROR(1/J388*(X388/H388),"0")</f>
        <v>2.708333333333333</v>
      </c>
      <c r="BP388" s="64">
        <f>IFERROR(1/J388*(Y388/H388),"0")</f>
        <v>2.708333333333333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130</v>
      </c>
      <c r="Y390" s="385">
        <f>IFERROR(Y388/H388,"0")+IFERROR(Y389/H389,"0")</f>
        <v>130</v>
      </c>
      <c r="Z390" s="385">
        <f>IFERROR(IF(Z388="",0,Z388),"0")+IFERROR(IF(Z389="",0,Z389),"0")</f>
        <v>2.8274999999999997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1950</v>
      </c>
      <c r="Y391" s="385">
        <f>IFERROR(SUM(Y388:Y389),"0")</f>
        <v>1950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3900</v>
      </c>
      <c r="Y417" s="384">
        <f>IFERROR(IF(X417="",0,CEILING((X417/$H417),1)*$H417),"")</f>
        <v>3900</v>
      </c>
      <c r="Z417" s="36">
        <f>IFERROR(IF(Y417=0,"",ROUNDUP(Y417/H417,0)*0.02175),"")</f>
        <v>10.875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4182</v>
      </c>
      <c r="BN417" s="64">
        <f>IFERROR(Y417*I417/H417,"0")</f>
        <v>4182</v>
      </c>
      <c r="BO417" s="64">
        <f>IFERROR(1/J417*(X417/H417),"0")</f>
        <v>8.9285714285714288</v>
      </c>
      <c r="BP417" s="64">
        <f>IFERROR(1/J417*(Y417/H417),"0")</f>
        <v>8.9285714285714288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200</v>
      </c>
      <c r="Y419" s="384">
        <f>IFERROR(IF(X419="",0,CEILING((X419/$H419),1)*$H419),"")</f>
        <v>201.6</v>
      </c>
      <c r="Z419" s="36">
        <f>IFERROR(IF(Y419=0,"",ROUNDUP(Y419/H419,0)*0.00753),"")</f>
        <v>0.63251999999999997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223.66666666666671</v>
      </c>
      <c r="BN419" s="64">
        <f>IFERROR(Y419*I419/H419,"0")</f>
        <v>225.45600000000005</v>
      </c>
      <c r="BO419" s="64">
        <f>IFERROR(1/J419*(X419/H419),"0")</f>
        <v>0.53418803418803418</v>
      </c>
      <c r="BP419" s="64">
        <f>IFERROR(1/J419*(Y419/H419),"0")</f>
        <v>0.53846153846153844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583.33333333333337</v>
      </c>
      <c r="Y422" s="385">
        <f>IFERROR(Y417/H417,"0")+IFERROR(Y418/H418,"0")+IFERROR(Y419/H419,"0")+IFERROR(Y420/H420,"0")+IFERROR(Y421/H421,"0")</f>
        <v>584</v>
      </c>
      <c r="Z422" s="385">
        <f>IFERROR(IF(Z417="",0,Z417),"0")+IFERROR(IF(Z418="",0,Z418),"0")+IFERROR(IF(Z419="",0,Z419),"0")+IFERROR(IF(Z420="",0,Z420),"0")+IFERROR(IF(Z421="",0,Z421),"0")</f>
        <v>11.50752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4100</v>
      </c>
      <c r="Y423" s="385">
        <f>IFERROR(SUM(Y417:Y421),"0")</f>
        <v>4101.6000000000004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300</v>
      </c>
      <c r="Y501" s="384">
        <f t="shared" si="83"/>
        <v>300.96000000000004</v>
      </c>
      <c r="Z501" s="36">
        <f t="shared" si="84"/>
        <v>0.68171999999999999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320.45454545454544</v>
      </c>
      <c r="BN501" s="64">
        <f t="shared" si="86"/>
        <v>321.48</v>
      </c>
      <c r="BO501" s="64">
        <f t="shared" si="87"/>
        <v>0.54632867132867136</v>
      </c>
      <c r="BP501" s="64">
        <f t="shared" si="88"/>
        <v>0.54807692307692313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1950</v>
      </c>
      <c r="Y505" s="384">
        <f t="shared" si="83"/>
        <v>1953.6000000000001</v>
      </c>
      <c r="Z505" s="36">
        <f t="shared" si="84"/>
        <v>4.4252000000000002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2082.9545454545455</v>
      </c>
      <c r="BN505" s="64">
        <f t="shared" si="86"/>
        <v>2086.7999999999997</v>
      </c>
      <c r="BO505" s="64">
        <f t="shared" si="87"/>
        <v>3.5511363636363638</v>
      </c>
      <c r="BP505" s="64">
        <f t="shared" si="88"/>
        <v>3.5576923076923079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426.13636363636363</v>
      </c>
      <c r="Y508" s="385">
        <f>IFERROR(Y500/H500,"0")+IFERROR(Y501/H501,"0")+IFERROR(Y502/H502,"0")+IFERROR(Y503/H503,"0")+IFERROR(Y504/H504,"0")+IFERROR(Y505/H505,"0")+IFERROR(Y506/H506,"0")+IFERROR(Y507/H507,"0")</f>
        <v>427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5.1069200000000006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2250</v>
      </c>
      <c r="Y509" s="385">
        <f>IFERROR(SUM(Y500:Y507),"0")</f>
        <v>2254.5600000000004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980</v>
      </c>
      <c r="Y516" s="384">
        <f t="shared" ref="Y516:Y521" si="89">IFERROR(IF(X516="",0,CEILING((X516/$H516),1)*$H516),"")</f>
        <v>982.08</v>
      </c>
      <c r="Z516" s="36">
        <f>IFERROR(IF(Y516=0,"",ROUNDUP(Y516/H516,0)*0.01196),"")</f>
        <v>2.2245599999999999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1046.8181818181818</v>
      </c>
      <c r="BN516" s="64">
        <f t="shared" ref="BN516:BN521" si="91">IFERROR(Y516*I516/H516,"0")</f>
        <v>1049.04</v>
      </c>
      <c r="BO516" s="64">
        <f t="shared" ref="BO516:BO521" si="92">IFERROR(1/J516*(X516/H516),"0")</f>
        <v>1.7846736596736597</v>
      </c>
      <c r="BP516" s="64">
        <f t="shared" ref="BP516:BP521" si="93">IFERROR(1/J516*(Y516/H516),"0")</f>
        <v>1.7884615384615385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980</v>
      </c>
      <c r="Y517" s="384">
        <f t="shared" si="89"/>
        <v>982.08</v>
      </c>
      <c r="Z517" s="36">
        <f>IFERROR(IF(Y517=0,"",ROUNDUP(Y517/H517,0)*0.01196),"")</f>
        <v>2.2245599999999999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1046.8181818181818</v>
      </c>
      <c r="BN517" s="64">
        <f t="shared" si="91"/>
        <v>1049.04</v>
      </c>
      <c r="BO517" s="64">
        <f t="shared" si="92"/>
        <v>1.7846736596736597</v>
      </c>
      <c r="BP517" s="64">
        <f t="shared" si="93"/>
        <v>1.7884615384615385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371.21212121212119</v>
      </c>
      <c r="Y522" s="385">
        <f>IFERROR(Y516/H516,"0")+IFERROR(Y517/H517,"0")+IFERROR(Y518/H518,"0")+IFERROR(Y519/H519,"0")+IFERROR(Y520/H520,"0")+IFERROR(Y521/H521,"0")</f>
        <v>372</v>
      </c>
      <c r="Z522" s="385">
        <f>IFERROR(IF(Z516="",0,Z516),"0")+IFERROR(IF(Z517="",0,Z517),"0")+IFERROR(IF(Z518="",0,Z518),"0")+IFERROR(IF(Z519="",0,Z519),"0")+IFERROR(IF(Z520="",0,Z520),"0")+IFERROR(IF(Z521="",0,Z521),"0")</f>
        <v>4.4491199999999997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1960</v>
      </c>
      <c r="Y523" s="385">
        <f>IFERROR(SUM(Y516:Y521),"0")</f>
        <v>1964.16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490</v>
      </c>
      <c r="Y539" s="384">
        <f t="shared" si="94"/>
        <v>492</v>
      </c>
      <c r="Z539" s="36">
        <f>IFERROR(IF(Y539=0,"",ROUNDUP(Y539/H539,0)*0.02175),"")</f>
        <v>0.89174999999999993</v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509.59999999999997</v>
      </c>
      <c r="BN539" s="64">
        <f t="shared" si="96"/>
        <v>511.68</v>
      </c>
      <c r="BO539" s="64">
        <f t="shared" si="97"/>
        <v>0.72916666666666663</v>
      </c>
      <c r="BP539" s="64">
        <f t="shared" si="98"/>
        <v>0.7321428571428571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40.833333333333336</v>
      </c>
      <c r="Y544" s="385">
        <f>IFERROR(Y537/H537,"0")+IFERROR(Y538/H538,"0")+IFERROR(Y539/H539,"0")+IFERROR(Y540/H540,"0")+IFERROR(Y541/H541,"0")+IFERROR(Y542/H542,"0")+IFERROR(Y543/H543,"0")</f>
        <v>41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0.89174999999999993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490</v>
      </c>
      <c r="Y545" s="385">
        <f>IFERROR(SUM(Y537:Y543),"0")</f>
        <v>492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17850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17883.72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18941.635208240034</v>
      </c>
      <c r="Y596" s="385">
        <f>IFERROR(SUM(BN22:BN592),"0")</f>
        <v>18977.655999999999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34</v>
      </c>
      <c r="Y597" s="38">
        <f>ROUNDUP(SUM(BP22:BP592),0)</f>
        <v>34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19791.635208240034</v>
      </c>
      <c r="Y598" s="385">
        <f>GrossWeightTotalR+PalletQtyTotalR*25</f>
        <v>19827.655999999999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2694.3618948101707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2700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39.740090000000002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1315.5000000000002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1179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1053.9000000000001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153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5370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4101.6000000000004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4218.72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492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