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A0079740-057B-4833-8AE3-7BC66D818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N184" i="1"/>
  <c r="BM184" i="1"/>
  <c r="Z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4" i="1" s="1"/>
  <c r="BM22" i="1"/>
  <c r="Y22" i="1"/>
  <c r="BP22" i="1" s="1"/>
  <c r="P22" i="1"/>
  <c r="H10" i="1"/>
  <c r="F10" i="1"/>
  <c r="J9" i="1"/>
  <c r="F9" i="1"/>
  <c r="A9" i="1"/>
  <c r="A10" i="1" s="1"/>
  <c r="D7" i="1"/>
  <c r="Q6" i="1"/>
  <c r="P2" i="1"/>
  <c r="BP201" i="1" l="1"/>
  <c r="BN201" i="1"/>
  <c r="Z201" i="1"/>
  <c r="BP221" i="1"/>
  <c r="BN221" i="1"/>
  <c r="Z221" i="1"/>
  <c r="BP241" i="1"/>
  <c r="BN241" i="1"/>
  <c r="Z241" i="1"/>
  <c r="BP271" i="1"/>
  <c r="BN271" i="1"/>
  <c r="Z271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4" i="1"/>
  <c r="BN24" i="1"/>
  <c r="C652" i="1"/>
  <c r="Z49" i="1"/>
  <c r="BN49" i="1"/>
  <c r="Z59" i="1"/>
  <c r="BN59" i="1"/>
  <c r="Z71" i="1"/>
  <c r="BN71" i="1"/>
  <c r="Z85" i="1"/>
  <c r="BN85" i="1"/>
  <c r="Z104" i="1"/>
  <c r="BN104" i="1"/>
  <c r="Z117" i="1"/>
  <c r="BN117" i="1"/>
  <c r="Z127" i="1"/>
  <c r="BN127" i="1"/>
  <c r="Z144" i="1"/>
  <c r="BN144" i="1"/>
  <c r="Z163" i="1"/>
  <c r="BN163" i="1"/>
  <c r="Z180" i="1"/>
  <c r="BN180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8" i="1"/>
  <c r="BN358" i="1"/>
  <c r="Z358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BP61" i="1"/>
  <c r="BN61" i="1"/>
  <c r="BP69" i="1"/>
  <c r="BN69" i="1"/>
  <c r="Z69" i="1"/>
  <c r="BP79" i="1"/>
  <c r="BN79" i="1"/>
  <c r="Z79" i="1"/>
  <c r="BP102" i="1"/>
  <c r="BN102" i="1"/>
  <c r="Z102" i="1"/>
  <c r="BP113" i="1"/>
  <c r="BN113" i="1"/>
  <c r="Z113" i="1"/>
  <c r="BP125" i="1"/>
  <c r="BN125" i="1"/>
  <c r="Z125" i="1"/>
  <c r="BP140" i="1"/>
  <c r="BN140" i="1"/>
  <c r="Z140" i="1"/>
  <c r="BP161" i="1"/>
  <c r="BN161" i="1"/>
  <c r="Z161" i="1"/>
  <c r="Y188" i="1"/>
  <c r="BP178" i="1"/>
  <c r="BN178" i="1"/>
  <c r="Z178" i="1"/>
  <c r="BP186" i="1"/>
  <c r="BN186" i="1"/>
  <c r="Z186" i="1"/>
  <c r="BP203" i="1"/>
  <c r="BN203" i="1"/>
  <c r="Z203" i="1"/>
  <c r="BP215" i="1"/>
  <c r="BN215" i="1"/>
  <c r="Z215" i="1"/>
  <c r="BP223" i="1"/>
  <c r="BN223" i="1"/>
  <c r="Z223" i="1"/>
  <c r="Y243" i="1"/>
  <c r="BP235" i="1"/>
  <c r="BN235" i="1"/>
  <c r="Z235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BP307" i="1"/>
  <c r="BN307" i="1"/>
  <c r="Z307" i="1"/>
  <c r="BP350" i="1"/>
  <c r="BN350" i="1"/>
  <c r="Z350" i="1"/>
  <c r="BP360" i="1"/>
  <c r="BN360" i="1"/>
  <c r="Z360" i="1"/>
  <c r="BP374" i="1"/>
  <c r="BN374" i="1"/>
  <c r="Z374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Z22" i="1"/>
  <c r="BN22" i="1"/>
  <c r="X646" i="1"/>
  <c r="Z36" i="1"/>
  <c r="BN36" i="1"/>
  <c r="Z44" i="1"/>
  <c r="BN44" i="1"/>
  <c r="Z51" i="1"/>
  <c r="BN51" i="1"/>
  <c r="Z55" i="1"/>
  <c r="BN55" i="1"/>
  <c r="Y63" i="1"/>
  <c r="Z61" i="1"/>
  <c r="Y81" i="1"/>
  <c r="BP75" i="1"/>
  <c r="BN75" i="1"/>
  <c r="Z75" i="1"/>
  <c r="E652" i="1"/>
  <c r="BP92" i="1"/>
  <c r="BN92" i="1"/>
  <c r="Z92" i="1"/>
  <c r="BP109" i="1"/>
  <c r="BN109" i="1"/>
  <c r="Z109" i="1"/>
  <c r="BP119" i="1"/>
  <c r="BN119" i="1"/>
  <c r="Z119" i="1"/>
  <c r="BP129" i="1"/>
  <c r="BN129" i="1"/>
  <c r="Z129" i="1"/>
  <c r="BP150" i="1"/>
  <c r="BN150" i="1"/>
  <c r="Z150" i="1"/>
  <c r="Y169" i="1"/>
  <c r="BP167" i="1"/>
  <c r="BN167" i="1"/>
  <c r="Z167" i="1"/>
  <c r="BP182" i="1"/>
  <c r="BN182" i="1"/>
  <c r="Z182" i="1"/>
  <c r="BP197" i="1"/>
  <c r="BN197" i="1"/>
  <c r="Z197" i="1"/>
  <c r="BP207" i="1"/>
  <c r="BN207" i="1"/>
  <c r="Z207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T652" i="1"/>
  <c r="BP327" i="1"/>
  <c r="BN327" i="1"/>
  <c r="Z327" i="1"/>
  <c r="BP354" i="1"/>
  <c r="BN354" i="1"/>
  <c r="Z354" i="1"/>
  <c r="BP368" i="1"/>
  <c r="BN368" i="1"/>
  <c r="Z368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73" i="1"/>
  <c r="Y87" i="1"/>
  <c r="Y106" i="1"/>
  <c r="Y121" i="1"/>
  <c r="Y131" i="1"/>
  <c r="Y135" i="1"/>
  <c r="Y146" i="1"/>
  <c r="Y165" i="1"/>
  <c r="I652" i="1"/>
  <c r="Y209" i="1"/>
  <c r="Y225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BN118" i="1"/>
  <c r="Z124" i="1"/>
  <c r="BN124" i="1"/>
  <c r="Z126" i="1"/>
  <c r="BN126" i="1"/>
  <c r="Z128" i="1"/>
  <c r="BN128" i="1"/>
  <c r="Z134" i="1"/>
  <c r="Z135" i="1" s="1"/>
  <c r="BN134" i="1"/>
  <c r="Z139" i="1"/>
  <c r="BN139" i="1"/>
  <c r="BP139" i="1"/>
  <c r="Y142" i="1"/>
  <c r="Z145" i="1"/>
  <c r="Z146" i="1" s="1"/>
  <c r="BN145" i="1"/>
  <c r="Z149" i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85" i="1" l="1"/>
  <c r="Z151" i="1"/>
  <c r="Z141" i="1"/>
  <c r="Z120" i="1"/>
  <c r="Z87" i="1"/>
  <c r="Z40" i="1"/>
  <c r="Z309" i="1"/>
  <c r="Z377" i="1"/>
  <c r="Z538" i="1"/>
  <c r="Z560" i="1"/>
  <c r="Z209" i="1"/>
  <c r="Z130" i="1"/>
  <c r="Z81" i="1"/>
  <c r="Z56" i="1"/>
  <c r="Y643" i="1"/>
  <c r="Z589" i="1"/>
  <c r="Z566" i="1"/>
  <c r="Z480" i="1"/>
  <c r="Z355" i="1"/>
  <c r="Z362" i="1"/>
  <c r="Z329" i="1"/>
  <c r="Z231" i="1"/>
  <c r="Z187" i="1"/>
  <c r="Z164" i="1"/>
  <c r="Z114" i="1"/>
  <c r="Z63" i="1"/>
  <c r="Y644" i="1"/>
  <c r="Z26" i="1"/>
  <c r="Z640" i="1"/>
  <c r="Z426" i="1"/>
  <c r="Y645" i="1"/>
  <c r="Z614" i="1"/>
  <c r="Z596" i="1"/>
  <c r="Z295" i="1"/>
  <c r="Z243" i="1"/>
  <c r="Z105" i="1"/>
  <c r="Z94" i="1"/>
  <c r="Z72" i="1"/>
  <c r="Y646" i="1"/>
  <c r="Z256" i="1"/>
  <c r="Z416" i="1"/>
  <c r="Z224" i="1"/>
  <c r="Z455" i="1"/>
  <c r="Z442" i="1"/>
  <c r="Z401" i="1"/>
  <c r="Z285" i="1"/>
  <c r="Z273" i="1"/>
  <c r="Y642" i="1"/>
  <c r="Z647" i="1" l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<sst xmlns="http://schemas.openxmlformats.org/spreadsheetml/2006/main" count="3021" uniqueCount="1063">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</sst>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3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50</v>
      </c>
      <c r="Y50" s="742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52.013888888888886</v>
      </c>
      <c r="BN50" s="64">
        <f t="shared" si="2"/>
        <v>56.17499999999999</v>
      </c>
      <c r="BO50" s="64">
        <f t="shared" si="3"/>
        <v>7.2337962962962965E-2</v>
      </c>
      <c r="BP50" s="64">
        <f t="shared" si="4"/>
        <v>7.8125E-2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36</v>
      </c>
      <c r="Y55" s="742">
        <f t="shared" si="0"/>
        <v>36</v>
      </c>
      <c r="Z55" s="36">
        <f>IFERROR(IF(Y55=0,"",ROUNDUP(Y55/H55,0)*0.00902),"")</f>
        <v>7.2160000000000002E-2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37.68</v>
      </c>
      <c r="BN55" s="64">
        <f t="shared" si="2"/>
        <v>37.68</v>
      </c>
      <c r="BO55" s="64">
        <f t="shared" si="3"/>
        <v>6.0606060606060608E-2</v>
      </c>
      <c r="BP55" s="64">
        <f t="shared" si="4"/>
        <v>6.0606060606060608E-2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12.62962962962963</v>
      </c>
      <c r="Y56" s="743">
        <f>IFERROR(Y49/H49,"0")+IFERROR(Y50/H50,"0")+IFERROR(Y51/H51,"0")+IFERROR(Y52/H52,"0")+IFERROR(Y53/H53,"0")+IFERROR(Y54/H54,"0")+IFERROR(Y55/H55,"0")</f>
        <v>13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0.16705999999999999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86</v>
      </c>
      <c r="Y57" s="743">
        <f>IFERROR(SUM(Y49:Y55),"0")</f>
        <v>90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30</v>
      </c>
      <c r="Y59" s="742">
        <f>IFERROR(IF(X59="",0,CEILING((X59/$H59),1)*$H59),"")</f>
        <v>32.400000000000006</v>
      </c>
      <c r="Z59" s="36">
        <f>IFERROR(IF(Y59=0,"",ROUNDUP(Y59/H59,0)*0.01898),"")</f>
        <v>5.6940000000000004E-2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31.208333333333329</v>
      </c>
      <c r="BN59" s="64">
        <f>IFERROR(Y59*I59/H59,"0")</f>
        <v>33.705000000000005</v>
      </c>
      <c r="BO59" s="64">
        <f>IFERROR(1/J59*(X59/H59),"0")</f>
        <v>4.3402777777777776E-2</v>
      </c>
      <c r="BP59" s="64">
        <f>IFERROR(1/J59*(Y59/H59),"0")</f>
        <v>4.6875000000000007E-2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18</v>
      </c>
      <c r="Y62" s="742">
        <f>IFERROR(IF(X62="",0,CEILING((X62/$H62),1)*$H62),"")</f>
        <v>18.900000000000002</v>
      </c>
      <c r="Z62" s="36">
        <f>IFERROR(IF(Y62=0,"",ROUNDUP(Y62/H62,0)*0.00651),"")</f>
        <v>4.5569999999999999E-2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19.199999999999996</v>
      </c>
      <c r="BN62" s="64">
        <f>IFERROR(Y62*I62/H62,"0")</f>
        <v>20.16</v>
      </c>
      <c r="BO62" s="64">
        <f>IFERROR(1/J62*(X62/H62),"0")</f>
        <v>3.6630036630036632E-2</v>
      </c>
      <c r="BP62" s="64">
        <f>IFERROR(1/J62*(Y62/H62),"0")</f>
        <v>3.8461538461538464E-2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9.4444444444444429</v>
      </c>
      <c r="Y63" s="743">
        <f>IFERROR(Y59/H59,"0")+IFERROR(Y60/H60,"0")+IFERROR(Y61/H61,"0")+IFERROR(Y62/H62,"0")</f>
        <v>10</v>
      </c>
      <c r="Z63" s="743">
        <f>IFERROR(IF(Z59="",0,Z59),"0")+IFERROR(IF(Z60="",0,Z60),"0")+IFERROR(IF(Z61="",0,Z61),"0")+IFERROR(IF(Z62="",0,Z62),"0")</f>
        <v>0.10251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48</v>
      </c>
      <c r="Y64" s="743">
        <f>IFERROR(SUM(Y59:Y62),"0")</f>
        <v>51.300000000000011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18</v>
      </c>
      <c r="Y93" s="742">
        <f>IFERROR(IF(X93="",0,CEILING((X93/$H93),1)*$H93),"")</f>
        <v>18</v>
      </c>
      <c r="Z93" s="36">
        <f>IFERROR(IF(Y93=0,"",ROUNDUP(Y93/H93,0)*0.00902),"")</f>
        <v>3.6080000000000001E-2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18.84</v>
      </c>
      <c r="BN93" s="64">
        <f>IFERROR(Y93*I93/H93,"0")</f>
        <v>18.84</v>
      </c>
      <c r="BO93" s="64">
        <f>IFERROR(1/J93*(X93/H93),"0")</f>
        <v>3.0303030303030304E-2</v>
      </c>
      <c r="BP93" s="64">
        <f>IFERROR(1/J93*(Y93/H93),"0")</f>
        <v>3.0303030303030304E-2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4</v>
      </c>
      <c r="Y94" s="743">
        <f>IFERROR(Y91/H91,"0")+IFERROR(Y92/H92,"0")+IFERROR(Y93/H93,"0")</f>
        <v>4</v>
      </c>
      <c r="Z94" s="743">
        <f>IFERROR(IF(Z91="",0,Z91),"0")+IFERROR(IF(Z92="",0,Z92),"0")+IFERROR(IF(Z93="",0,Z93),"0")</f>
        <v>3.6080000000000001E-2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18</v>
      </c>
      <c r="Y95" s="743">
        <f>IFERROR(SUM(Y91:Y93),"0")</f>
        <v>18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5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3.2550000000000003E-2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13.5</v>
      </c>
      <c r="Y106" s="743">
        <f>IFERROR(SUM(Y97:Y104),"0")</f>
        <v>13.5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9.9</v>
      </c>
      <c r="Y126" s="742">
        <f t="shared" si="20"/>
        <v>9.9</v>
      </c>
      <c r="Z126" s="36">
        <f>IFERROR(IF(Y126=0,"",ROUNDUP(Y126/H126,0)*0.00651),"")</f>
        <v>3.2550000000000003E-2</v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11.13</v>
      </c>
      <c r="BN126" s="64">
        <f t="shared" si="22"/>
        <v>11.13</v>
      </c>
      <c r="BO126" s="64">
        <f t="shared" si="23"/>
        <v>2.7472527472527476E-2</v>
      </c>
      <c r="BP126" s="64">
        <f t="shared" si="24"/>
        <v>2.7472527472527476E-2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5</v>
      </c>
      <c r="Y130" s="743">
        <f>IFERROR(Y123/H123,"0")+IFERROR(Y124/H124,"0")+IFERROR(Y125/H125,"0")+IFERROR(Y126/H126,"0")+IFERROR(Y127/H127,"0")+IFERROR(Y128/H128,"0")+IFERROR(Y129/H129,"0")</f>
        <v>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3.2550000000000003E-2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9.9</v>
      </c>
      <c r="Y131" s="743">
        <f>IFERROR(SUM(Y123:Y129),"0")</f>
        <v>9.9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20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20.777777777777779</v>
      </c>
      <c r="BN203" s="64">
        <f t="shared" si="32"/>
        <v>22.44</v>
      </c>
      <c r="BO203" s="64">
        <f t="shared" si="33"/>
        <v>2.8058361391694722E-2</v>
      </c>
      <c r="BP203" s="64">
        <f t="shared" si="34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3.7037037037037033</v>
      </c>
      <c r="Y209" s="743">
        <f>IFERROR(Y201/H201,"0")+IFERROR(Y202/H202,"0")+IFERROR(Y203/H203,"0")+IFERROR(Y204/H204,"0")+IFERROR(Y205/H205,"0")+IFERROR(Y206/H206,"0")+IFERROR(Y207/H207,"0")+IFERROR(Y208/H208,"0")</f>
        <v>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3.6080000000000001E-2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20</v>
      </c>
      <c r="Y210" s="743">
        <f>IFERROR(SUM(Y201:Y208),"0")</f>
        <v>21.6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16</v>
      </c>
      <c r="Y218" s="742">
        <f t="shared" si="35"/>
        <v>16.8</v>
      </c>
      <c r="Z218" s="36">
        <f t="shared" si="40"/>
        <v>4.5569999999999999E-2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17.680000000000003</v>
      </c>
      <c r="BN218" s="64">
        <f t="shared" si="37"/>
        <v>18.564000000000004</v>
      </c>
      <c r="BO218" s="64">
        <f t="shared" si="38"/>
        <v>3.6630036630036632E-2</v>
      </c>
      <c r="BP218" s="64">
        <f t="shared" si="39"/>
        <v>3.8461538461538471E-2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6.666666666666667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7.0000000000000009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4.5569999999999999E-2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16</v>
      </c>
      <c r="Y225" s="743">
        <f>IFERROR(SUM(Y212:Y223),"0")</f>
        <v>16.8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60</v>
      </c>
      <c r="Y349" s="742">
        <f t="shared" si="61"/>
        <v>64.800000000000011</v>
      </c>
      <c r="Z349" s="36">
        <f>IFERROR(IF(Y349=0,"",ROUNDUP(Y349/H349,0)*0.01898),"")</f>
        <v>0.11388000000000001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62.416666666666657</v>
      </c>
      <c r="BN349" s="64">
        <f t="shared" si="63"/>
        <v>67.410000000000011</v>
      </c>
      <c r="BO349" s="64">
        <f t="shared" si="64"/>
        <v>8.6805555555555552E-2</v>
      </c>
      <c r="BP349" s="64">
        <f t="shared" si="65"/>
        <v>9.3750000000000014E-2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5.5555555555555554</v>
      </c>
      <c r="Y355" s="743">
        <f>IFERROR(Y347/H347,"0")+IFERROR(Y348/H348,"0")+IFERROR(Y349/H349,"0")+IFERROR(Y350/H350,"0")+IFERROR(Y351/H351,"0")+IFERROR(Y352/H352,"0")+IFERROR(Y353/H353,"0")+IFERROR(Y354/H354,"0")</f>
        <v>6.0000000000000009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0.11388000000000001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60</v>
      </c>
      <c r="Y356" s="743">
        <f>IFERROR(SUM(Y347:Y354),"0")</f>
        <v>64.800000000000011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10</v>
      </c>
      <c r="Y359" s="742">
        <f>IFERROR(IF(X359="",0,CEILING((X359/$H359),1)*$H359),"")</f>
        <v>12.600000000000001</v>
      </c>
      <c r="Z359" s="36">
        <f>IFERROR(IF(Y359=0,"",ROUNDUP(Y359/H359,0)*0.00902),"")</f>
        <v>2.7060000000000001E-2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10.642857142857141</v>
      </c>
      <c r="BN359" s="64">
        <f>IFERROR(Y359*I359/H359,"0")</f>
        <v>13.41</v>
      </c>
      <c r="BO359" s="64">
        <f>IFERROR(1/J359*(X359/H359),"0")</f>
        <v>1.8037518037518036E-2</v>
      </c>
      <c r="BP359" s="64">
        <f>IFERROR(1/J359*(Y359/H359),"0")</f>
        <v>2.2727272727272728E-2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2.3809523809523809</v>
      </c>
      <c r="Y362" s="743">
        <f>IFERROR(Y358/H358,"0")+IFERROR(Y359/H359,"0")+IFERROR(Y360/H360,"0")+IFERROR(Y361/H361,"0")</f>
        <v>3</v>
      </c>
      <c r="Z362" s="743">
        <f>IFERROR(IF(Z358="",0,Z358),"0")+IFERROR(IF(Z359="",0,Z359),"0")+IFERROR(IF(Z360="",0,Z360),"0")+IFERROR(IF(Z361="",0,Z361),"0")</f>
        <v>2.7060000000000001E-2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10</v>
      </c>
      <c r="Y363" s="743">
        <f>IFERROR(SUM(Y358:Y361),"0")</f>
        <v>12.600000000000001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100</v>
      </c>
      <c r="Y365" s="742">
        <f t="shared" ref="Y365:Y370" si="66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106.57692307692309</v>
      </c>
      <c r="BN365" s="64">
        <f t="shared" ref="BN365:BN370" si="68">IFERROR(Y365*I365/H365,"0")</f>
        <v>108.06899999999999</v>
      </c>
      <c r="BO365" s="64">
        <f t="shared" ref="BO365:BO370" si="69">IFERROR(1/J365*(X365/H365),"0")</f>
        <v>0.20032051282051283</v>
      </c>
      <c r="BP365" s="64">
        <f t="shared" ref="BP365:BP370" si="70">IFERROR(1/J365*(Y365/H365),"0")</f>
        <v>0.203125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12.820512820512821</v>
      </c>
      <c r="Y371" s="743">
        <f>IFERROR(Y365/H365,"0")+IFERROR(Y366/H366,"0")+IFERROR(Y367/H367,"0")+IFERROR(Y368/H368,"0")+IFERROR(Y369/H369,"0")+IFERROR(Y370/H370,"0")</f>
        <v>13</v>
      </c>
      <c r="Z371" s="743">
        <f>IFERROR(IF(Z365="",0,Z365),"0")+IFERROR(IF(Z366="",0,Z366),"0")+IFERROR(IF(Z367="",0,Z367),"0")+IFERROR(IF(Z368="",0,Z368),"0")+IFERROR(IF(Z369="",0,Z369),"0")+IFERROR(IF(Z370="",0,Z370),"0")</f>
        <v>0.24674000000000001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100</v>
      </c>
      <c r="Y372" s="743">
        <f>IFERROR(SUM(Y365:Y370),"0")</f>
        <v>101.39999999999999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20</v>
      </c>
      <c r="Y375" s="742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21.330769230769235</v>
      </c>
      <c r="BN375" s="64">
        <f>IFERROR(Y375*I375/H375,"0")</f>
        <v>24.957000000000001</v>
      </c>
      <c r="BO375" s="64">
        <f>IFERROR(1/J375*(X375/H375),"0")</f>
        <v>4.0064102564102567E-2</v>
      </c>
      <c r="BP375" s="64">
        <f>IFERROR(1/J375*(Y375/H375),"0")</f>
        <v>4.6875E-2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2.5641025641025643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20</v>
      </c>
      <c r="Y378" s="743">
        <f>IFERROR(SUM(Y374:Y376),"0")</f>
        <v>23.4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14</v>
      </c>
      <c r="Y399" s="742">
        <f>IFERROR(IF(X399="",0,CEILING((X399/$H399),1)*$H399),"")</f>
        <v>14.700000000000001</v>
      </c>
      <c r="Z399" s="36">
        <f>IFERROR(IF(Y399=0,"",ROUNDUP(Y399/H399,0)*0.00651),"")</f>
        <v>4.5569999999999999E-2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15.679999999999998</v>
      </c>
      <c r="BN399" s="64">
        <f>IFERROR(Y399*I399/H399,"0")</f>
        <v>16.463999999999999</v>
      </c>
      <c r="BO399" s="64">
        <f>IFERROR(1/J399*(X399/H399),"0")</f>
        <v>3.6630036630036632E-2</v>
      </c>
      <c r="BP399" s="64">
        <f>IFERROR(1/J399*(Y399/H399),"0")</f>
        <v>3.8461538461538464E-2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14</v>
      </c>
      <c r="Y400" s="742">
        <f>IFERROR(IF(X400="",0,CEILING((X400/$H400),1)*$H400),"")</f>
        <v>14.700000000000001</v>
      </c>
      <c r="Z400" s="36">
        <f>IFERROR(IF(Y400=0,"",ROUNDUP(Y400/H400,0)*0.00651),"")</f>
        <v>4.5569999999999999E-2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15.599999999999998</v>
      </c>
      <c r="BN400" s="64">
        <f>IFERROR(Y400*I400/H400,"0")</f>
        <v>16.380000000000003</v>
      </c>
      <c r="BO400" s="64">
        <f>IFERROR(1/J400*(X400/H400),"0")</f>
        <v>3.6630036630036632E-2</v>
      </c>
      <c r="BP400" s="64">
        <f>IFERROR(1/J400*(Y400/H400),"0")</f>
        <v>3.8461538461538464E-2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13.333333333333332</v>
      </c>
      <c r="Y401" s="743">
        <f>IFERROR(Y398/H398,"0")+IFERROR(Y399/H399,"0")+IFERROR(Y400/H400,"0")</f>
        <v>14</v>
      </c>
      <c r="Z401" s="743">
        <f>IFERROR(IF(Z398="",0,Z398),"0")+IFERROR(IF(Z399="",0,Z399),"0")+IFERROR(IF(Z400="",0,Z400),"0")</f>
        <v>9.1139999999999999E-2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28</v>
      </c>
      <c r="Y402" s="743">
        <f>IFERROR(SUM(Y398:Y400),"0")</f>
        <v>29.400000000000002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30</v>
      </c>
      <c r="Y406" s="742">
        <f t="shared" ref="Y406:Y415" si="71">IFERROR(IF(X406="",0,CEILING((X406/$H406),1)*$H406),"")</f>
        <v>30</v>
      </c>
      <c r="Z406" s="36">
        <f>IFERROR(IF(Y406=0,"",ROUNDUP(Y406/H406,0)*0.02175),"")</f>
        <v>4.3499999999999997E-2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30.96</v>
      </c>
      <c r="BN406" s="64">
        <f t="shared" ref="BN406:BN415" si="73">IFERROR(Y406*I406/H406,"0")</f>
        <v>30.96</v>
      </c>
      <c r="BO406" s="64">
        <f t="shared" ref="BO406:BO415" si="74">IFERROR(1/J406*(X406/H406),"0")</f>
        <v>4.1666666666666664E-2</v>
      </c>
      <c r="BP406" s="64">
        <f t="shared" ref="BP406:BP415" si="75">IFERROR(1/J406*(Y406/H406),"0")</f>
        <v>4.1666666666666664E-2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50</v>
      </c>
      <c r="Y408" s="742">
        <f t="shared" si="71"/>
        <v>60</v>
      </c>
      <c r="Z408" s="36">
        <f>IFERROR(IF(Y408=0,"",ROUNDUP(Y408/H408,0)*0.02175),"")</f>
        <v>8.6999999999999994E-2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51.6</v>
      </c>
      <c r="BN408" s="64">
        <f t="shared" si="73"/>
        <v>61.92</v>
      </c>
      <c r="BO408" s="64">
        <f t="shared" si="74"/>
        <v>6.9444444444444448E-2</v>
      </c>
      <c r="BP408" s="64">
        <f t="shared" si="75"/>
        <v>8.3333333333333329E-2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120</v>
      </c>
      <c r="Y412" s="742">
        <f t="shared" si="71"/>
        <v>120</v>
      </c>
      <c r="Z412" s="36">
        <f>IFERROR(IF(Y412=0,"",ROUNDUP(Y412/H412,0)*0.02175),"")</f>
        <v>0.17399999999999999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123.84</v>
      </c>
      <c r="BN412" s="64">
        <f t="shared" si="73"/>
        <v>123.84</v>
      </c>
      <c r="BO412" s="64">
        <f t="shared" si="74"/>
        <v>0.16666666666666666</v>
      </c>
      <c r="BP412" s="64">
        <f t="shared" si="75"/>
        <v>0.16666666666666666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13.333333333333334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0.30449999999999999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200</v>
      </c>
      <c r="Y417" s="743">
        <f>IFERROR(SUM(Y406:Y415),"0")</f>
        <v>210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70</v>
      </c>
      <c r="Y419" s="742">
        <f>IFERROR(IF(X419="",0,CEILING((X419/$H419),1)*$H419),"")</f>
        <v>75</v>
      </c>
      <c r="Z419" s="36">
        <f>IFERROR(IF(Y419=0,"",ROUNDUP(Y419/H419,0)*0.02175),"")</f>
        <v>0.10874999999999999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72.240000000000009</v>
      </c>
      <c r="BN419" s="64">
        <f>IFERROR(Y419*I419/H419,"0")</f>
        <v>77.400000000000006</v>
      </c>
      <c r="BO419" s="64">
        <f>IFERROR(1/J419*(X419/H419),"0")</f>
        <v>9.7222222222222224E-2</v>
      </c>
      <c r="BP419" s="64">
        <f>IFERROR(1/J419*(Y419/H419),"0")</f>
        <v>0.10416666666666666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4.666666666666667</v>
      </c>
      <c r="Y421" s="743">
        <f>IFERROR(Y419/H419,"0")+IFERROR(Y420/H420,"0")</f>
        <v>5</v>
      </c>
      <c r="Z421" s="743">
        <f>IFERROR(IF(Z419="",0,Z419),"0")+IFERROR(IF(Z420="",0,Z420),"0")</f>
        <v>0.10874999999999999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70</v>
      </c>
      <c r="Y422" s="743">
        <f>IFERROR(SUM(Y419:Y420),"0")</f>
        <v>75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30</v>
      </c>
      <c r="Y525" s="742">
        <f t="shared" si="87"/>
        <v>31.68</v>
      </c>
      <c r="Z525" s="36">
        <f t="shared" si="88"/>
        <v>7.1760000000000004E-2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32.04545454545454</v>
      </c>
      <c r="BN525" s="64">
        <f t="shared" si="90"/>
        <v>33.839999999999996</v>
      </c>
      <c r="BO525" s="64">
        <f t="shared" si="91"/>
        <v>5.4632867132867136E-2</v>
      </c>
      <c r="BP525" s="64">
        <f t="shared" si="92"/>
        <v>5.7692307692307696E-2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30</v>
      </c>
      <c r="Y527" s="742">
        <f t="shared" si="87"/>
        <v>31.68</v>
      </c>
      <c r="Z527" s="36">
        <f t="shared" si="88"/>
        <v>7.1760000000000004E-2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32.04545454545454</v>
      </c>
      <c r="BN527" s="64">
        <f t="shared" si="90"/>
        <v>33.839999999999996</v>
      </c>
      <c r="BO527" s="64">
        <f t="shared" si="91"/>
        <v>5.4632867132867136E-2</v>
      </c>
      <c r="BP527" s="64">
        <f t="shared" si="92"/>
        <v>5.7692307692307696E-2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11.363636363636363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0.14352000000000001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60</v>
      </c>
      <c r="Y539" s="743">
        <f>IFERROR(SUM(Y522:Y537),"0")</f>
        <v>63.36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30</v>
      </c>
      <c r="Y541" s="742">
        <f>IFERROR(IF(X541="",0,CEILING((X541/$H541),1)*$H541),"")</f>
        <v>31.68</v>
      </c>
      <c r="Z541" s="36">
        <f>IFERROR(IF(Y541=0,"",ROUNDUP(Y541/H541,0)*0.01196),"")</f>
        <v>7.1760000000000004E-2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32.04545454545454</v>
      </c>
      <c r="BN541" s="64">
        <f>IFERROR(Y541*I541/H541,"0")</f>
        <v>33.839999999999996</v>
      </c>
      <c r="BO541" s="64">
        <f>IFERROR(1/J541*(X541/H541),"0")</f>
        <v>5.4632867132867136E-2</v>
      </c>
      <c r="BP541" s="64">
        <f>IFERROR(1/J541*(Y541/H541),"0")</f>
        <v>5.7692307692307696E-2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5.6818181818181817</v>
      </c>
      <c r="Y545" s="743">
        <f>IFERROR(Y541/H541,"0")+IFERROR(Y542/H542,"0")+IFERROR(Y543/H543,"0")+IFERROR(Y544/H544,"0")</f>
        <v>6</v>
      </c>
      <c r="Z545" s="743">
        <f>IFERROR(IF(Z541="",0,Z541),"0")+IFERROR(IF(Z542="",0,Z542),"0")+IFERROR(IF(Z543="",0,Z543),"0")+IFERROR(IF(Z544="",0,Z544),"0")</f>
        <v>7.1760000000000004E-2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30</v>
      </c>
      <c r="Y546" s="743">
        <f>IFERROR(SUM(Y541:Y544),"0")</f>
        <v>31.68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30</v>
      </c>
      <c r="Y550" s="742">
        <f t="shared" si="93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32.04545454545454</v>
      </c>
      <c r="BN550" s="64">
        <f t="shared" si="95"/>
        <v>33.839999999999996</v>
      </c>
      <c r="BO550" s="64">
        <f t="shared" si="96"/>
        <v>5.4632867132867136E-2</v>
      </c>
      <c r="BP550" s="64">
        <f t="shared" si="97"/>
        <v>5.7692307692307696E-2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7.1760000000000004E-2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30</v>
      </c>
      <c r="Y561" s="743">
        <f>IFERROR(SUM(Y548:Y559),"0")</f>
        <v>31.68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20</v>
      </c>
      <c r="Y600" s="742">
        <f t="shared" si="103"/>
        <v>21</v>
      </c>
      <c r="Z600" s="36">
        <f>IFERROR(IF(Y600=0,"",ROUNDUP(Y600/H600,0)*0.00902),"")</f>
        <v>4.5100000000000001E-2</v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21.285714285714281</v>
      </c>
      <c r="BN600" s="64">
        <f t="shared" si="105"/>
        <v>22.349999999999998</v>
      </c>
      <c r="BO600" s="64">
        <f t="shared" si="106"/>
        <v>3.6075036075036072E-2</v>
      </c>
      <c r="BP600" s="64">
        <f t="shared" si="107"/>
        <v>3.787878787878788E-2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4.7619047619047619</v>
      </c>
      <c r="Y606" s="743">
        <f>IFERROR(Y599/H599,"0")+IFERROR(Y600/H600,"0")+IFERROR(Y601/H601,"0")+IFERROR(Y602/H602,"0")+IFERROR(Y603/H603,"0")+IFERROR(Y604/H604,"0")+IFERROR(Y605/H605,"0")</f>
        <v>5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4.5100000000000001E-2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20</v>
      </c>
      <c r="Y607" s="743">
        <f>IFERROR(SUM(Y599:Y605),"0")</f>
        <v>21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839.4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885.42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883.64474858474853</v>
      </c>
      <c r="Y643" s="743">
        <f>IFERROR(SUM(BN22:BN639),"0")</f>
        <v>931.97400000000005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933.64474858474853</v>
      </c>
      <c r="Y645" s="743">
        <f>GrossWeightTotalR+PalletQtyTotalR*25</f>
        <v>981.97400000000005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128.58807858807859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135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1.7335499999999999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141.30000000000001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31.5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9.9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38.400000000000006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202.20000000000002</v>
      </c>
      <c r="W652" s="46">
        <f>IFERROR(Y394*1,"0")+IFERROR(Y398*1,"0")+IFERROR(Y399*1,"0")+IFERROR(Y400*1,"0")</f>
        <v>29.400000000000002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285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126.72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21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2025-03-12T10:10:53Z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