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095C5612-56A7-454D-820E-333F5703E9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Y577" i="1"/>
  <c r="X577" i="1"/>
  <c r="BP576" i="1"/>
  <c r="BO576" i="1"/>
  <c r="BN576" i="1"/>
  <c r="BM576" i="1"/>
  <c r="Z576" i="1"/>
  <c r="Z577" i="1" s="1"/>
  <c r="Y576" i="1"/>
  <c r="AE652" i="1" s="1"/>
  <c r="X572" i="1"/>
  <c r="X571" i="1"/>
  <c r="BO570" i="1"/>
  <c r="BM570" i="1"/>
  <c r="Y570" i="1"/>
  <c r="BP570" i="1" s="1"/>
  <c r="BO569" i="1"/>
  <c r="BM569" i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P555" i="1" s="1"/>
  <c r="BO554" i="1"/>
  <c r="BM554" i="1"/>
  <c r="Y554" i="1"/>
  <c r="BP554" i="1" s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Y561" i="1" s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Y545" i="1" s="1"/>
  <c r="P541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39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Y502" i="1" s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Y146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BO98" i="1"/>
  <c r="BM98" i="1"/>
  <c r="Y98" i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BP43" i="1"/>
  <c r="BO43" i="1"/>
  <c r="BN43" i="1"/>
  <c r="BM43" i="1"/>
  <c r="Z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P22" i="1"/>
  <c r="H10" i="1"/>
  <c r="A9" i="1"/>
  <c r="F10" i="1" s="1"/>
  <c r="D7" i="1"/>
  <c r="Q6" i="1"/>
  <c r="P2" i="1"/>
  <c r="Z45" i="1" l="1"/>
  <c r="Z151" i="1"/>
  <c r="H9" i="1"/>
  <c r="A10" i="1"/>
  <c r="B652" i="1"/>
  <c r="Y27" i="1"/>
  <c r="Y26" i="1"/>
  <c r="BP36" i="1"/>
  <c r="BN36" i="1"/>
  <c r="Z36" i="1"/>
  <c r="Y40" i="1"/>
  <c r="BP44" i="1"/>
  <c r="BN44" i="1"/>
  <c r="Z44" i="1"/>
  <c r="Y46" i="1"/>
  <c r="D652" i="1"/>
  <c r="Y56" i="1"/>
  <c r="BP49" i="1"/>
  <c r="BN49" i="1"/>
  <c r="Z49" i="1"/>
  <c r="BP53" i="1"/>
  <c r="BN53" i="1"/>
  <c r="Z53" i="1"/>
  <c r="BP61" i="1"/>
  <c r="BN61" i="1"/>
  <c r="Z61" i="1"/>
  <c r="BP69" i="1"/>
  <c r="BN69" i="1"/>
  <c r="Z69" i="1"/>
  <c r="BP77" i="1"/>
  <c r="BN77" i="1"/>
  <c r="Z77" i="1"/>
  <c r="Y81" i="1"/>
  <c r="BP85" i="1"/>
  <c r="BN85" i="1"/>
  <c r="Z85" i="1"/>
  <c r="Z87" i="1" s="1"/>
  <c r="BP98" i="1"/>
  <c r="BN98" i="1"/>
  <c r="Z98" i="1"/>
  <c r="Z105" i="1" s="1"/>
  <c r="BP100" i="1"/>
  <c r="BN100" i="1"/>
  <c r="Z100" i="1"/>
  <c r="BP104" i="1"/>
  <c r="BN104" i="1"/>
  <c r="Z104" i="1"/>
  <c r="Y106" i="1"/>
  <c r="F652" i="1"/>
  <c r="Y114" i="1"/>
  <c r="BP109" i="1"/>
  <c r="BN109" i="1"/>
  <c r="Z109" i="1"/>
  <c r="BP113" i="1"/>
  <c r="BN113" i="1"/>
  <c r="Z113" i="1"/>
  <c r="Y115" i="1"/>
  <c r="Y120" i="1"/>
  <c r="BP117" i="1"/>
  <c r="BN117" i="1"/>
  <c r="Z117" i="1"/>
  <c r="BP125" i="1"/>
  <c r="BN125" i="1"/>
  <c r="Z125" i="1"/>
  <c r="BP129" i="1"/>
  <c r="BN129" i="1"/>
  <c r="Z129" i="1"/>
  <c r="Y131" i="1"/>
  <c r="Y136" i="1"/>
  <c r="BP133" i="1"/>
  <c r="BN133" i="1"/>
  <c r="Z133" i="1"/>
  <c r="Z135" i="1" s="1"/>
  <c r="BP150" i="1"/>
  <c r="BN150" i="1"/>
  <c r="Z150" i="1"/>
  <c r="Y152" i="1"/>
  <c r="H652" i="1"/>
  <c r="Y156" i="1"/>
  <c r="BP155" i="1"/>
  <c r="BN155" i="1"/>
  <c r="Z155" i="1"/>
  <c r="Z156" i="1" s="1"/>
  <c r="Y157" i="1"/>
  <c r="Y164" i="1"/>
  <c r="BP159" i="1"/>
  <c r="BN159" i="1"/>
  <c r="Z159" i="1"/>
  <c r="Z164" i="1" s="1"/>
  <c r="BP163" i="1"/>
  <c r="BN163" i="1"/>
  <c r="Z163" i="1"/>
  <c r="Y165" i="1"/>
  <c r="Y170" i="1"/>
  <c r="BP167" i="1"/>
  <c r="BN167" i="1"/>
  <c r="Z167" i="1"/>
  <c r="Z169" i="1" s="1"/>
  <c r="BP180" i="1"/>
  <c r="BN180" i="1"/>
  <c r="Z180" i="1"/>
  <c r="BP184" i="1"/>
  <c r="BN184" i="1"/>
  <c r="Z184" i="1"/>
  <c r="BP197" i="1"/>
  <c r="BN197" i="1"/>
  <c r="Z197" i="1"/>
  <c r="Z198" i="1" s="1"/>
  <c r="Y199" i="1"/>
  <c r="Y210" i="1"/>
  <c r="BP201" i="1"/>
  <c r="BN201" i="1"/>
  <c r="Z201" i="1"/>
  <c r="BP205" i="1"/>
  <c r="BN205" i="1"/>
  <c r="Z205" i="1"/>
  <c r="Y209" i="1"/>
  <c r="BP213" i="1"/>
  <c r="BN213" i="1"/>
  <c r="Z213" i="1"/>
  <c r="Z224" i="1" s="1"/>
  <c r="BP217" i="1"/>
  <c r="BN217" i="1"/>
  <c r="Z217" i="1"/>
  <c r="BP221" i="1"/>
  <c r="BN221" i="1"/>
  <c r="Z22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Z538" i="1"/>
  <c r="F9" i="1"/>
  <c r="J9" i="1"/>
  <c r="Z22" i="1"/>
  <c r="Z26" i="1" s="1"/>
  <c r="BN22" i="1"/>
  <c r="BP22" i="1"/>
  <c r="Z24" i="1"/>
  <c r="BN24" i="1"/>
  <c r="X642" i="1"/>
  <c r="BP38" i="1"/>
  <c r="BN38" i="1"/>
  <c r="Z38" i="1"/>
  <c r="Z40" i="1" s="1"/>
  <c r="Y45" i="1"/>
  <c r="BP51" i="1"/>
  <c r="BN51" i="1"/>
  <c r="Z51" i="1"/>
  <c r="BP55" i="1"/>
  <c r="BN55" i="1"/>
  <c r="Z55" i="1"/>
  <c r="Y57" i="1"/>
  <c r="Y64" i="1"/>
  <c r="BP59" i="1"/>
  <c r="BN59" i="1"/>
  <c r="Z59" i="1"/>
  <c r="Z63" i="1" s="1"/>
  <c r="Y63" i="1"/>
  <c r="BP67" i="1"/>
  <c r="BN67" i="1"/>
  <c r="Z67" i="1"/>
  <c r="Z72" i="1" s="1"/>
  <c r="BP71" i="1"/>
  <c r="BN71" i="1"/>
  <c r="Z71" i="1"/>
  <c r="Y73" i="1"/>
  <c r="Y82" i="1"/>
  <c r="BP75" i="1"/>
  <c r="BN75" i="1"/>
  <c r="Z75" i="1"/>
  <c r="Z81" i="1" s="1"/>
  <c r="BP79" i="1"/>
  <c r="BN79" i="1"/>
  <c r="Z79" i="1"/>
  <c r="Y88" i="1"/>
  <c r="Y87" i="1"/>
  <c r="Z94" i="1"/>
  <c r="BP92" i="1"/>
  <c r="BN92" i="1"/>
  <c r="Z92" i="1"/>
  <c r="Y105" i="1"/>
  <c r="BP99" i="1"/>
  <c r="BN99" i="1"/>
  <c r="Z99" i="1"/>
  <c r="BP102" i="1"/>
  <c r="BN102" i="1"/>
  <c r="Z102" i="1"/>
  <c r="BP111" i="1"/>
  <c r="BN111" i="1"/>
  <c r="Z111" i="1"/>
  <c r="BP119" i="1"/>
  <c r="BN119" i="1"/>
  <c r="Z119" i="1"/>
  <c r="Y121" i="1"/>
  <c r="Y130" i="1"/>
  <c r="BP123" i="1"/>
  <c r="BN123" i="1"/>
  <c r="Z123" i="1"/>
  <c r="BP127" i="1"/>
  <c r="BN127" i="1"/>
  <c r="Z127" i="1"/>
  <c r="Y135" i="1"/>
  <c r="BP140" i="1"/>
  <c r="BN140" i="1"/>
  <c r="Z140" i="1"/>
  <c r="Z141" i="1" s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Z295" i="1" s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63" i="1"/>
  <c r="BP367" i="1"/>
  <c r="BN367" i="1"/>
  <c r="Z367" i="1"/>
  <c r="Y371" i="1"/>
  <c r="Z377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Z485" i="1"/>
  <c r="X646" i="1"/>
  <c r="C652" i="1"/>
  <c r="Y41" i="1"/>
  <c r="E652" i="1"/>
  <c r="Y95" i="1"/>
  <c r="G652" i="1"/>
  <c r="Y141" i="1"/>
  <c r="I652" i="1"/>
  <c r="Y176" i="1"/>
  <c r="L652" i="1"/>
  <c r="Y257" i="1"/>
  <c r="M652" i="1"/>
  <c r="Y274" i="1"/>
  <c r="Y279" i="1"/>
  <c r="P652" i="1"/>
  <c r="Y286" i="1"/>
  <c r="Q652" i="1"/>
  <c r="Y295" i="1"/>
  <c r="S652" i="1"/>
  <c r="Y315" i="1"/>
  <c r="Y334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Z480" i="1" s="1"/>
  <c r="BP475" i="1"/>
  <c r="BN475" i="1"/>
  <c r="Z475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Y495" i="1"/>
  <c r="Z493" i="1"/>
  <c r="Z494" i="1" s="1"/>
  <c r="Z652" i="1"/>
  <c r="Y481" i="1"/>
  <c r="Z566" i="1"/>
  <c r="Z497" i="1"/>
  <c r="BN497" i="1"/>
  <c r="BP497" i="1"/>
  <c r="Z500" i="1"/>
  <c r="BN500" i="1"/>
  <c r="Y501" i="1"/>
  <c r="Y546" i="1"/>
  <c r="Y560" i="1"/>
  <c r="Y566" i="1"/>
  <c r="Z569" i="1"/>
  <c r="Z571" i="1" s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Z498" i="1"/>
  <c r="BN498" i="1"/>
  <c r="Z499" i="1"/>
  <c r="BN499" i="1"/>
  <c r="Y509" i="1"/>
  <c r="Y514" i="1"/>
  <c r="AD652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Z536" i="1"/>
  <c r="BN536" i="1"/>
  <c r="Z537" i="1"/>
  <c r="BN537" i="1"/>
  <c r="Y538" i="1"/>
  <c r="Z541" i="1"/>
  <c r="Z545" i="1" s="1"/>
  <c r="BN541" i="1"/>
  <c r="BP541" i="1"/>
  <c r="Z542" i="1"/>
  <c r="BN542" i="1"/>
  <c r="Z543" i="1"/>
  <c r="BN543" i="1"/>
  <c r="Z544" i="1"/>
  <c r="BN544" i="1"/>
  <c r="Z553" i="1"/>
  <c r="Z560" i="1" s="1"/>
  <c r="BN553" i="1"/>
  <c r="Z554" i="1"/>
  <c r="BN554" i="1"/>
  <c r="Z555" i="1"/>
  <c r="BN555" i="1"/>
  <c r="Z558" i="1"/>
  <c r="BN558" i="1"/>
  <c r="Z564" i="1"/>
  <c r="BN564" i="1"/>
  <c r="AF652" i="1"/>
  <c r="Y589" i="1"/>
  <c r="BP586" i="1"/>
  <c r="BN586" i="1"/>
  <c r="Z586" i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9" i="1"/>
  <c r="BN639" i="1"/>
  <c r="Z355" i="1" l="1"/>
  <c r="Z187" i="1"/>
  <c r="Y644" i="1"/>
  <c r="Z243" i="1"/>
  <c r="Z209" i="1"/>
  <c r="Y642" i="1"/>
  <c r="Z621" i="1"/>
  <c r="Z606" i="1"/>
  <c r="Z640" i="1"/>
  <c r="Z589" i="1"/>
  <c r="Z501" i="1"/>
  <c r="Z416" i="1"/>
  <c r="Z390" i="1"/>
  <c r="Z384" i="1"/>
  <c r="Z371" i="1"/>
  <c r="Z231" i="1"/>
  <c r="Z130" i="1"/>
  <c r="Y643" i="1"/>
  <c r="Y645" i="1" s="1"/>
  <c r="Z455" i="1"/>
  <c r="Z442" i="1"/>
  <c r="Z401" i="1"/>
  <c r="Z120" i="1"/>
  <c r="Z114" i="1"/>
  <c r="Z647" i="1" s="1"/>
  <c r="Z56" i="1"/>
  <c r="Y646" i="1"/>
</calcChain>
</file>

<file path=xl/sharedStrings.xml><?xml version="1.0" encoding="utf-8"?>
<sst xmlns="http://schemas.openxmlformats.org/spreadsheetml/2006/main" count="3017" uniqueCount="1063">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</sst>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45730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Пятница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0.375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69</v>
      </c>
      <c r="X37" s="741">
        <v>168</v>
      </c>
      <c r="Y37" s="742">
        <f>IFERROR(IF(X37="",0,CEILING((X37/$H37),1)*$H37),"")</f>
        <v>168</v>
      </c>
      <c r="Z37" s="36">
        <f>IFERROR(IF(Y37=0,"",ROUNDUP(Y37/H37,0)*0.00902),"")</f>
        <v>0.37884000000000001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176.82</v>
      </c>
      <c r="BN37" s="64">
        <f>IFERROR(Y37*I37/H37,"0")</f>
        <v>176.82</v>
      </c>
      <c r="BO37" s="64">
        <f>IFERROR(1/J37*(X37/H37),"0")</f>
        <v>0.31818181818181818</v>
      </c>
      <c r="BP37" s="64">
        <f>IFERROR(1/J37*(Y37/H37),"0")</f>
        <v>0.31818181818181818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42</v>
      </c>
      <c r="Y40" s="743">
        <f>IFERROR(Y35/H35,"0")+IFERROR(Y36/H36,"0")+IFERROR(Y37/H37,"0")+IFERROR(Y38/H38,"0")+IFERROR(Y39/H39,"0")</f>
        <v>42</v>
      </c>
      <c r="Z40" s="743">
        <f>IFERROR(IF(Z35="",0,Z35),"0")+IFERROR(IF(Z36="",0,Z36),"0")+IFERROR(IF(Z37="",0,Z37),"0")+IFERROR(IF(Z38="",0,Z38),"0")+IFERROR(IF(Z39="",0,Z39),"0")</f>
        <v>0.37884000000000001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168</v>
      </c>
      <c r="Y41" s="743">
        <f>IFERROR(SUM(Y35:Y39),"0")</f>
        <v>168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86.4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123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 t="s">
        <v>124</v>
      </c>
      <c r="AK62" s="68">
        <v>37.799999999999997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580.5</v>
      </c>
      <c r="Y93" s="742">
        <f>IFERROR(IF(X93="",0,CEILING((X93/$H93),1)*$H93),"")</f>
        <v>580.5</v>
      </c>
      <c r="Z93" s="36">
        <f>IFERROR(IF(Y93=0,"",ROUNDUP(Y93/H93,0)*0.00902),"")</f>
        <v>1.1635800000000001</v>
      </c>
      <c r="AA93" s="56"/>
      <c r="AB93" s="57"/>
      <c r="AC93" s="149" t="s">
        <v>197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607.59</v>
      </c>
      <c r="BN93" s="64">
        <f>IFERROR(Y93*I93/H93,"0")</f>
        <v>607.59</v>
      </c>
      <c r="BO93" s="64">
        <f>IFERROR(1/J93*(X93/H93),"0")</f>
        <v>0.97727272727272729</v>
      </c>
      <c r="BP93" s="64">
        <f>IFERROR(1/J93*(Y93/H93),"0")</f>
        <v>0.97727272727272729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129</v>
      </c>
      <c r="Y94" s="743">
        <f>IFERROR(Y91/H91,"0")+IFERROR(Y92/H92,"0")+IFERROR(Y93/H93,"0")</f>
        <v>129</v>
      </c>
      <c r="Z94" s="743">
        <f>IFERROR(IF(Z91="",0,Z91),"0")+IFERROR(IF(Z92="",0,Z92),"0")+IFERROR(IF(Z93="",0,Z93),"0")</f>
        <v>1.1635800000000001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580.5</v>
      </c>
      <c r="Y95" s="743">
        <f>IFERROR(SUM(Y91:Y93),"0")</f>
        <v>580.5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4301051546</v>
      </c>
      <c r="D97" s="745">
        <v>4607091386967</v>
      </c>
      <c r="E97" s="746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4301052039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93" t="s">
        <v>204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customHeight="1" x14ac:dyDescent="0.25">
      <c r="A100" s="54" t="s">
        <v>202</v>
      </c>
      <c r="B100" s="54" t="s">
        <v>205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206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208</v>
      </c>
      <c r="C101" s="31">
        <v>4301051436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8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715.5</v>
      </c>
      <c r="Y101" s="742">
        <f t="shared" si="15"/>
        <v>715.5</v>
      </c>
      <c r="Z101" s="36">
        <f>IFERROR(IF(Y101=0,"",ROUNDUP(Y101/H101,0)*0.00651),"")</f>
        <v>1.72515</v>
      </c>
      <c r="AA101" s="56"/>
      <c r="AB101" s="57"/>
      <c r="AC101" s="159" t="s">
        <v>200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782.28</v>
      </c>
      <c r="BN101" s="64">
        <f t="shared" si="17"/>
        <v>782.28</v>
      </c>
      <c r="BO101" s="64">
        <f t="shared" si="18"/>
        <v>1.4560439560439562</v>
      </c>
      <c r="BP101" s="64">
        <f t="shared" si="19"/>
        <v>1.4560439560439562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4301051687</v>
      </c>
      <c r="D103" s="745">
        <v>4680115880214</v>
      </c>
      <c r="E103" s="746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4301051439</v>
      </c>
      <c r="D104" s="745">
        <v>4680115880214</v>
      </c>
      <c r="E104" s="746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265</v>
      </c>
      <c r="Y105" s="743">
        <f>IFERROR(Y97/H97,"0")+IFERROR(Y98/H98,"0")+IFERROR(Y99/H99,"0")+IFERROR(Y100/H100,"0")+IFERROR(Y101/H101,"0")+IFERROR(Y102/H102,"0")+IFERROR(Y103/H103,"0")+IFERROR(Y104/H104,"0")</f>
        <v>265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1.72515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715.5</v>
      </c>
      <c r="Y106" s="743">
        <f>IFERROR(SUM(Y97:Y104),"0")</f>
        <v>715.5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4301011703</v>
      </c>
      <c r="D109" s="745">
        <v>4680115882133</v>
      </c>
      <c r="E109" s="746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4301011514</v>
      </c>
      <c r="D110" s="745">
        <v>4680115882133</v>
      </c>
      <c r="E110" s="746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1629</v>
      </c>
      <c r="Y112" s="742">
        <f>IFERROR(IF(X112="",0,CEILING((X112/$H112),1)*$H112),"")</f>
        <v>1629</v>
      </c>
      <c r="Z112" s="36">
        <f>IFERROR(IF(Y112=0,"",ROUNDUP(Y112/H112,0)*0.00902),"")</f>
        <v>3.2652399999999999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1705.02</v>
      </c>
      <c r="BN112" s="64">
        <f>IFERROR(Y112*I112/H112,"0")</f>
        <v>1705.02</v>
      </c>
      <c r="BO112" s="64">
        <f>IFERROR(1/J112*(X112/H112),"0")</f>
        <v>2.7424242424242427</v>
      </c>
      <c r="BP112" s="64">
        <f>IFERROR(1/J112*(Y112/H112),"0")</f>
        <v>2.7424242424242427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362</v>
      </c>
      <c r="Y114" s="743">
        <f>IFERROR(Y109/H109,"0")+IFERROR(Y110/H110,"0")+IFERROR(Y111/H111,"0")+IFERROR(Y112/H112,"0")+IFERROR(Y113/H113,"0")</f>
        <v>362</v>
      </c>
      <c r="Z114" s="743">
        <f>IFERROR(IF(Z109="",0,Z109),"0")+IFERROR(IF(Z110="",0,Z110),"0")+IFERROR(IF(Z111="",0,Z111),"0")+IFERROR(IF(Z112="",0,Z112),"0")+IFERROR(IF(Z113="",0,Z113),"0")</f>
        <v>3.2652399999999999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1629</v>
      </c>
      <c r="Y115" s="743">
        <f>IFERROR(SUM(Y109:Y113),"0")</f>
        <v>1629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233</v>
      </c>
      <c r="B123" s="54" t="s">
        <v>234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233</v>
      </c>
      <c r="B124" s="54" t="s">
        <v>236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235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280.8</v>
      </c>
      <c r="Y127" s="742">
        <f t="shared" si="20"/>
        <v>280.8</v>
      </c>
      <c r="Z127" s="36">
        <f>IFERROR(IF(Y127=0,"",ROUNDUP(Y127/H127,0)*0.00651),"")</f>
        <v>0.67703999999999998</v>
      </c>
      <c r="AA127" s="56"/>
      <c r="AB127" s="57"/>
      <c r="AC127" s="191" t="s">
        <v>235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307.00799999999998</v>
      </c>
      <c r="BN127" s="64">
        <f t="shared" si="22"/>
        <v>307.00799999999998</v>
      </c>
      <c r="BO127" s="64">
        <f t="shared" si="23"/>
        <v>0.57142857142857151</v>
      </c>
      <c r="BP127" s="64">
        <f t="shared" si="24"/>
        <v>0.57142857142857151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104</v>
      </c>
      <c r="Y130" s="743">
        <f>IFERROR(Y123/H123,"0")+IFERROR(Y124/H124,"0")+IFERROR(Y125/H125,"0")+IFERROR(Y126/H126,"0")+IFERROR(Y127/H127,"0")+IFERROR(Y128/H128,"0")+IFERROR(Y129/H129,"0")</f>
        <v>104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0.67703999999999998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280.8</v>
      </c>
      <c r="Y131" s="743">
        <f>IFERROR(SUM(Y123:Y129),"0")</f>
        <v>280.8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376.8</v>
      </c>
      <c r="Y216" s="742">
        <f t="shared" si="35"/>
        <v>376.8</v>
      </c>
      <c r="Z216" s="36">
        <f t="shared" ref="Z216:Z223" si="40">IFERROR(IF(Y216=0,"",ROUNDUP(Y216/H216,0)*0.00651),"")</f>
        <v>1.02207</v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419.19000000000005</v>
      </c>
      <c r="BN216" s="64">
        <f t="shared" si="37"/>
        <v>419.19000000000005</v>
      </c>
      <c r="BO216" s="64">
        <f t="shared" si="38"/>
        <v>0.86263736263736268</v>
      </c>
      <c r="BP216" s="64">
        <f t="shared" si="39"/>
        <v>0.86263736263736268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357.6</v>
      </c>
      <c r="Y218" s="742">
        <f t="shared" si="35"/>
        <v>357.59999999999997</v>
      </c>
      <c r="Z218" s="36">
        <f t="shared" si="40"/>
        <v>0.96999000000000002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395.14800000000002</v>
      </c>
      <c r="BN218" s="64">
        <f t="shared" si="37"/>
        <v>395.14800000000002</v>
      </c>
      <c r="BO218" s="64">
        <f t="shared" si="38"/>
        <v>0.81868131868131888</v>
      </c>
      <c r="BP218" s="64">
        <f t="shared" si="39"/>
        <v>0.81868131868131877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306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306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1.9920599999999999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734.40000000000009</v>
      </c>
      <c r="Y225" s="743">
        <f>IFERROR(SUM(Y212:Y223),"0")</f>
        <v>734.4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103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4301011826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12.035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4301011942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12.08</v>
      </c>
      <c r="J248" s="32">
        <v>48</v>
      </c>
      <c r="K248" s="32" t="s">
        <v>93</v>
      </c>
      <c r="L248" s="32"/>
      <c r="M248" s="33" t="s">
        <v>401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IFERROR(IF(Y248=0,"",ROUNDUP(Y248/H248,0)*0.02039),"")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122</v>
      </c>
      <c r="M293" s="33" t="s">
        <v>103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124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/>
      <c r="M349" s="33" t="s">
        <v>103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561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549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1251.5999999999999</v>
      </c>
      <c r="Y399" s="742">
        <f>IFERROR(IF(X399="",0,CEILING((X399/$H399),1)*$H399),"")</f>
        <v>1251.6000000000001</v>
      </c>
      <c r="Z399" s="36">
        <f>IFERROR(IF(Y399=0,"",ROUNDUP(Y399/H399,0)*0.00651),"")</f>
        <v>3.8799600000000001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1401.7919999999997</v>
      </c>
      <c r="BN399" s="64">
        <f>IFERROR(Y399*I399/H399,"0")</f>
        <v>1401.7920000000001</v>
      </c>
      <c r="BO399" s="64">
        <f>IFERROR(1/J399*(X399/H399),"0")</f>
        <v>3.2747252747252742</v>
      </c>
      <c r="BP399" s="64">
        <f>IFERROR(1/J399*(Y399/H399),"0")</f>
        <v>3.2747252747252751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432.6</v>
      </c>
      <c r="Y400" s="742">
        <f>IFERROR(IF(X400="",0,CEILING((X400/$H400),1)*$H400),"")</f>
        <v>432.6</v>
      </c>
      <c r="Z400" s="36">
        <f>IFERROR(IF(Y400=0,"",ROUNDUP(Y400/H400,0)*0.00651),"")</f>
        <v>1.3410600000000001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482.03999999999996</v>
      </c>
      <c r="BN400" s="64">
        <f>IFERROR(Y400*I400/H400,"0")</f>
        <v>482.03999999999996</v>
      </c>
      <c r="BO400" s="64">
        <f>IFERROR(1/J400*(X400/H400),"0")</f>
        <v>1.1318681318681321</v>
      </c>
      <c r="BP400" s="64">
        <f>IFERROR(1/J400*(Y400/H400),"0")</f>
        <v>1.1318681318681321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801.99999999999989</v>
      </c>
      <c r="Y401" s="743">
        <f>IFERROR(Y398/H398,"0")+IFERROR(Y399/H399,"0")+IFERROR(Y400/H400,"0")</f>
        <v>802</v>
      </c>
      <c r="Z401" s="743">
        <f>IFERROR(IF(Z398="",0,Z398),"0")+IFERROR(IF(Z399="",0,Z399),"0")+IFERROR(IF(Z400="",0,Z400),"0")</f>
        <v>5.2210200000000002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1684.1999999999998</v>
      </c>
      <c r="Y402" s="743">
        <f>IFERROR(SUM(Y398:Y400),"0")</f>
        <v>1684.2000000000003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647</v>
      </c>
      <c r="B410" s="54" t="s">
        <v>648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/>
      <c r="M410" s="33" t="s">
        <v>135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 t="s">
        <v>102</v>
      </c>
      <c r="M411" s="33" t="s">
        <v>68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652</v>
      </c>
      <c r="AG411" s="64"/>
      <c r="AJ411" s="68" t="s">
        <v>104</v>
      </c>
      <c r="AK411" s="68">
        <v>720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650</v>
      </c>
      <c r="B412" s="54" t="s">
        <v>653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401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642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652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679</v>
      </c>
      <c r="B434" s="54" t="s">
        <v>680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679</v>
      </c>
      <c r="B435" s="54" t="s">
        <v>682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683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681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94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68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692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692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712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6.3</v>
      </c>
      <c r="Y473" s="742">
        <f t="shared" si="81"/>
        <v>6.3000000000000007</v>
      </c>
      <c r="Z473" s="36">
        <f t="shared" si="86"/>
        <v>1.506E-2</v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6.6899999999999995</v>
      </c>
      <c r="BN473" s="64">
        <f t="shared" si="83"/>
        <v>6.69</v>
      </c>
      <c r="BO473" s="64">
        <f t="shared" si="84"/>
        <v>1.2820512820512822E-2</v>
      </c>
      <c r="BP473" s="64">
        <f t="shared" si="85"/>
        <v>1.2820512820512822E-2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3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1.506E-2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6.3</v>
      </c>
      <c r="Y481" s="743">
        <f>IFERROR(SUM(Y464:Y479),"0")</f>
        <v>6.3000000000000007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277.2</v>
      </c>
      <c r="Y500" s="742">
        <f>IFERROR(IF(X500="",0,CEILING((X500/$H500),1)*$H500),"")</f>
        <v>277.2</v>
      </c>
      <c r="Z500" s="36">
        <f>IFERROR(IF(Y500=0,"",ROUNDUP(Y500/H500,0)*0.00502),"")</f>
        <v>0.66264000000000001</v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294.35999999999996</v>
      </c>
      <c r="BN500" s="64">
        <f>IFERROR(Y500*I500/H500,"0")</f>
        <v>294.35999999999996</v>
      </c>
      <c r="BO500" s="64">
        <f>IFERROR(1/J500*(X500/H500),"0")</f>
        <v>0.56410256410256421</v>
      </c>
      <c r="BP500" s="64">
        <f>IFERROR(1/J500*(Y500/H500),"0")</f>
        <v>0.56410256410256421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132</v>
      </c>
      <c r="Y501" s="743">
        <f>IFERROR(Y497/H497,"0")+IFERROR(Y498/H498,"0")+IFERROR(Y499/H499,"0")+IFERROR(Y500/H500,"0")</f>
        <v>132</v>
      </c>
      <c r="Z501" s="743">
        <f>IFERROR(IF(Z497="",0,Z497),"0")+IFERROR(IF(Z498="",0,Z498),"0")+IFERROR(IF(Z499="",0,Z499),"0")+IFERROR(IF(Z500="",0,Z500),"0")</f>
        <v>0.66264000000000001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277.2</v>
      </c>
      <c r="Y502" s="743">
        <f>IFERROR(SUM(Y497:Y500),"0")</f>
        <v>277.2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103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4301031383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6.96</v>
      </c>
      <c r="J553" s="32">
        <v>120</v>
      </c>
      <c r="K553" s="32" t="s">
        <v>101</v>
      </c>
      <c r="L553" s="32"/>
      <c r="M553" s="33" t="s">
        <v>94</v>
      </c>
      <c r="N553" s="33"/>
      <c r="O553" s="32">
        <v>60</v>
      </c>
      <c r="P553" s="8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IFERROR(IF(Y553=0,"",ROUNDUP(Y553/H553,0)*0.00937),"")</f>
        <v/>
      </c>
      <c r="AA553" s="56"/>
      <c r="AB553" s="57"/>
      <c r="AC553" s="641" t="s">
        <v>883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4301031351</v>
      </c>
      <c r="D554" s="745">
        <v>4680115882072</v>
      </c>
      <c r="E554" s="746"/>
      <c r="F554" s="740">
        <v>0.6</v>
      </c>
      <c r="G554" s="32">
        <v>6</v>
      </c>
      <c r="H554" s="740">
        <v>3.6</v>
      </c>
      <c r="I554" s="740">
        <v>3.81</v>
      </c>
      <c r="J554" s="32">
        <v>132</v>
      </c>
      <c r="K554" s="32" t="s">
        <v>101</v>
      </c>
      <c r="L554" s="32"/>
      <c r="M554" s="33" t="s">
        <v>94</v>
      </c>
      <c r="N554" s="33"/>
      <c r="O554" s="32">
        <v>70</v>
      </c>
      <c r="P554" s="1023" t="s">
        <v>885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IFERROR(IF(Y554=0,"",ROUNDUP(Y554/H554,0)*0.00902),"")</f>
        <v/>
      </c>
      <c r="AA554" s="56"/>
      <c r="AB554" s="57"/>
      <c r="AC554" s="643" t="s">
        <v>867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70</v>
      </c>
      <c r="P555" s="1059" t="s">
        <v>888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871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890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70</v>
      </c>
      <c r="P557" s="1065" t="s">
        <v>893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875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101</v>
      </c>
      <c r="L558" s="32"/>
      <c r="M558" s="33" t="s">
        <v>68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895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896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45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40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6075.9000000000005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6075.9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6577.9379999999983</v>
      </c>
      <c r="Y643" s="743">
        <f>IFERROR(SUM(BN22:BN639),"0")</f>
        <v>6577.9379999999992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13</v>
      </c>
      <c r="Y644" s="38">
        <f>ROUNDUP(SUM(BP22:BP639),0)</f>
        <v>13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6902.9379999999983</v>
      </c>
      <c r="Y645" s="743">
        <f>GrossWeightTotalR+PalletQtyTotalR*25</f>
        <v>6902.9379999999992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2145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2145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15.100630000000001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168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1296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1909.8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734.4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1684.2000000000003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6.3000000000000007</v>
      </c>
      <c r="AA652" s="46">
        <f>IFERROR(Y493*1,"0")+IFERROR(Y497*1,"0")+IFERROR(Y498*1,"0")+IFERROR(Y499*1,"0")+IFERROR(Y500*1,"0")</f>
        <v>277.2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1ihftM+GSsqkLp+4AvKrh492n+y1ZoWUXwaXbg0e0vNq7r4lgoiGZWWn3Wi/odyTFxgFZIOtuzuidngC8qeZWA==" saltValue="rAPe+59iqHrripK+Ggi0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5 X93 X101 X127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293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omzCJcfMrHfU7gGH5BNzG/Yb9Dmggb9xkfzqIYm+MhKjDdQ7CSrL1vX9B82v4lQEsw2UsKdQDtZcR4+NxspR+g==" saltValue="hj5HoWY57ZjKCKU8Xyzn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2025-03-12T08:27:14Z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