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04626D-96C8-458E-AA71-6D7A0D2C10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Y422" i="1" s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V652" i="1" s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8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Y310" i="1" s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X176" i="1"/>
  <c r="X175" i="1"/>
  <c r="BO174" i="1"/>
  <c r="BM174" i="1"/>
  <c r="Y174" i="1"/>
  <c r="Y175" i="1" s="1"/>
  <c r="P174" i="1"/>
  <c r="X170" i="1"/>
  <c r="X169" i="1"/>
  <c r="BO168" i="1"/>
  <c r="BM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6" i="1"/>
  <c r="X135" i="1"/>
  <c r="BO134" i="1"/>
  <c r="BM134" i="1"/>
  <c r="Y134" i="1"/>
  <c r="P134" i="1"/>
  <c r="BO133" i="1"/>
  <c r="BM133" i="1"/>
  <c r="Y133" i="1"/>
  <c r="Y136" i="1" s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BO100" i="1"/>
  <c r="BM100" i="1"/>
  <c r="Y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X95" i="1"/>
  <c r="X94" i="1"/>
  <c r="BO93" i="1"/>
  <c r="BM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8" i="1"/>
  <c r="X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Z76" i="1" s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43" i="1" s="1"/>
  <c r="Y22" i="1"/>
  <c r="P22" i="1"/>
  <c r="H10" i="1"/>
  <c r="A9" i="1"/>
  <c r="F10" i="1" s="1"/>
  <c r="D7" i="1"/>
  <c r="Q6" i="1"/>
  <c r="P2" i="1"/>
  <c r="BP350" i="1" l="1"/>
  <c r="BN350" i="1"/>
  <c r="Z350" i="1"/>
  <c r="BP374" i="1"/>
  <c r="BN374" i="1"/>
  <c r="Z374" i="1"/>
  <c r="BP408" i="1"/>
  <c r="BN408" i="1"/>
  <c r="Z408" i="1"/>
  <c r="Y431" i="1"/>
  <c r="Y430" i="1"/>
  <c r="BP429" i="1"/>
  <c r="BN429" i="1"/>
  <c r="Z429" i="1"/>
  <c r="Z430" i="1" s="1"/>
  <c r="BP434" i="1"/>
  <c r="BN434" i="1"/>
  <c r="Z434" i="1"/>
  <c r="BP453" i="1"/>
  <c r="BN453" i="1"/>
  <c r="Z453" i="1"/>
  <c r="BP469" i="1"/>
  <c r="BN469" i="1"/>
  <c r="Z469" i="1"/>
  <c r="BP475" i="1"/>
  <c r="BN475" i="1"/>
  <c r="Z475" i="1"/>
  <c r="BP498" i="1"/>
  <c r="BN498" i="1"/>
  <c r="Z498" i="1"/>
  <c r="BP529" i="1"/>
  <c r="BN529" i="1"/>
  <c r="Z529" i="1"/>
  <c r="BP533" i="1"/>
  <c r="BN533" i="1"/>
  <c r="Z533" i="1"/>
  <c r="BP537" i="1"/>
  <c r="BN537" i="1"/>
  <c r="Z537" i="1"/>
  <c r="Z29" i="1"/>
  <c r="Z30" i="1" s="1"/>
  <c r="BN29" i="1"/>
  <c r="BP29" i="1"/>
  <c r="Y30" i="1"/>
  <c r="Z35" i="1"/>
  <c r="BN35" i="1"/>
  <c r="Z50" i="1"/>
  <c r="BN50" i="1"/>
  <c r="Z62" i="1"/>
  <c r="BN62" i="1"/>
  <c r="Y72" i="1"/>
  <c r="Z84" i="1"/>
  <c r="BN84" i="1"/>
  <c r="Z97" i="1"/>
  <c r="BN97" i="1"/>
  <c r="Z112" i="1"/>
  <c r="BN112" i="1"/>
  <c r="Z128" i="1"/>
  <c r="BN128" i="1"/>
  <c r="Z149" i="1"/>
  <c r="BN149" i="1"/>
  <c r="H652" i="1"/>
  <c r="Y164" i="1"/>
  <c r="Z174" i="1"/>
  <c r="Z175" i="1" s="1"/>
  <c r="BN174" i="1"/>
  <c r="BP174" i="1"/>
  <c r="Y187" i="1"/>
  <c r="Z185" i="1"/>
  <c r="BN185" i="1"/>
  <c r="J652" i="1"/>
  <c r="Z204" i="1"/>
  <c r="BN204" i="1"/>
  <c r="Z214" i="1"/>
  <c r="BN214" i="1"/>
  <c r="Z222" i="1"/>
  <c r="BN222" i="1"/>
  <c r="Z227" i="1"/>
  <c r="BN227" i="1"/>
  <c r="Z240" i="1"/>
  <c r="BN240" i="1"/>
  <c r="Z251" i="1"/>
  <c r="BN251" i="1"/>
  <c r="Z266" i="1"/>
  <c r="BN266" i="1"/>
  <c r="Z277" i="1"/>
  <c r="Z278" i="1" s="1"/>
  <c r="BN277" i="1"/>
  <c r="BP277" i="1"/>
  <c r="Y278" i="1"/>
  <c r="Z282" i="1"/>
  <c r="BN282" i="1"/>
  <c r="Z293" i="1"/>
  <c r="BN293" i="1"/>
  <c r="Y314" i="1"/>
  <c r="BP313" i="1"/>
  <c r="BN313" i="1"/>
  <c r="Z313" i="1"/>
  <c r="Z314" i="1" s="1"/>
  <c r="Y319" i="1"/>
  <c r="Y318" i="1"/>
  <c r="BP317" i="1"/>
  <c r="BN317" i="1"/>
  <c r="Z317" i="1"/>
  <c r="Z318" i="1" s="1"/>
  <c r="BP321" i="1"/>
  <c r="BN321" i="1"/>
  <c r="Z321" i="1"/>
  <c r="BP360" i="1"/>
  <c r="BN360" i="1"/>
  <c r="Z360" i="1"/>
  <c r="BP389" i="1"/>
  <c r="BN389" i="1"/>
  <c r="Z389" i="1"/>
  <c r="BP420" i="1"/>
  <c r="BN420" i="1"/>
  <c r="Z420" i="1"/>
  <c r="BP446" i="1"/>
  <c r="BN446" i="1"/>
  <c r="Z446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BP484" i="1"/>
  <c r="BN484" i="1"/>
  <c r="Z484" i="1"/>
  <c r="BP499" i="1"/>
  <c r="BN499" i="1"/>
  <c r="Z499" i="1"/>
  <c r="BP530" i="1"/>
  <c r="BN530" i="1"/>
  <c r="Z530" i="1"/>
  <c r="BP536" i="1"/>
  <c r="BN536" i="1"/>
  <c r="Z536" i="1"/>
  <c r="BP564" i="1"/>
  <c r="BN564" i="1"/>
  <c r="Z564" i="1"/>
  <c r="BP86" i="1"/>
  <c r="BN86" i="1"/>
  <c r="Z86" i="1"/>
  <c r="BP99" i="1"/>
  <c r="BN99" i="1"/>
  <c r="Z99" i="1"/>
  <c r="BP101" i="1"/>
  <c r="BN101" i="1"/>
  <c r="Z101" i="1"/>
  <c r="BP118" i="1"/>
  <c r="BN118" i="1"/>
  <c r="Z118" i="1"/>
  <c r="BP134" i="1"/>
  <c r="BN134" i="1"/>
  <c r="Z134" i="1"/>
  <c r="BP160" i="1"/>
  <c r="BN160" i="1"/>
  <c r="Z160" i="1"/>
  <c r="BP179" i="1"/>
  <c r="BN179" i="1"/>
  <c r="Z179" i="1"/>
  <c r="BP192" i="1"/>
  <c r="BN192" i="1"/>
  <c r="Z192" i="1"/>
  <c r="BP206" i="1"/>
  <c r="BN206" i="1"/>
  <c r="Z206" i="1"/>
  <c r="BP216" i="1"/>
  <c r="BN216" i="1"/>
  <c r="Z216" i="1"/>
  <c r="BP229" i="1"/>
  <c r="BN229" i="1"/>
  <c r="Z229" i="1"/>
  <c r="BP242" i="1"/>
  <c r="BN242" i="1"/>
  <c r="Z242" i="1"/>
  <c r="BP253" i="1"/>
  <c r="BN253" i="1"/>
  <c r="Z253" i="1"/>
  <c r="BP268" i="1"/>
  <c r="BN268" i="1"/>
  <c r="Z268" i="1"/>
  <c r="BP284" i="1"/>
  <c r="BN284" i="1"/>
  <c r="Z284" i="1"/>
  <c r="BP308" i="1"/>
  <c r="BN308" i="1"/>
  <c r="Z308" i="1"/>
  <c r="BP348" i="1"/>
  <c r="BN348" i="1"/>
  <c r="Z348" i="1"/>
  <c r="Y362" i="1"/>
  <c r="BP358" i="1"/>
  <c r="BN358" i="1"/>
  <c r="Z358" i="1"/>
  <c r="BP370" i="1"/>
  <c r="BN370" i="1"/>
  <c r="Z370" i="1"/>
  <c r="BP380" i="1"/>
  <c r="BN380" i="1"/>
  <c r="Z380" i="1"/>
  <c r="Y391" i="1"/>
  <c r="BP387" i="1"/>
  <c r="BN387" i="1"/>
  <c r="Z387" i="1"/>
  <c r="Y417" i="1"/>
  <c r="BP406" i="1"/>
  <c r="BN406" i="1"/>
  <c r="Z406" i="1"/>
  <c r="BP414" i="1"/>
  <c r="BN414" i="1"/>
  <c r="Z414" i="1"/>
  <c r="BP440" i="1"/>
  <c r="BN440" i="1"/>
  <c r="Z440" i="1"/>
  <c r="BP451" i="1"/>
  <c r="BN451" i="1"/>
  <c r="Z451" i="1"/>
  <c r="BP472" i="1"/>
  <c r="BN472" i="1"/>
  <c r="Z472" i="1"/>
  <c r="BP478" i="1"/>
  <c r="BN478" i="1"/>
  <c r="Z478" i="1"/>
  <c r="BP527" i="1"/>
  <c r="BN527" i="1"/>
  <c r="Z527" i="1"/>
  <c r="BP542" i="1"/>
  <c r="BN542" i="1"/>
  <c r="Z542" i="1"/>
  <c r="BP544" i="1"/>
  <c r="BN544" i="1"/>
  <c r="Z544" i="1"/>
  <c r="BP554" i="1"/>
  <c r="BN554" i="1"/>
  <c r="Z554" i="1"/>
  <c r="BP558" i="1"/>
  <c r="BN558" i="1"/>
  <c r="Z558" i="1"/>
  <c r="BP593" i="1"/>
  <c r="BN593" i="1"/>
  <c r="Z593" i="1"/>
  <c r="BP595" i="1"/>
  <c r="BN595" i="1"/>
  <c r="Z595" i="1"/>
  <c r="Y615" i="1"/>
  <c r="Y614" i="1"/>
  <c r="BP609" i="1"/>
  <c r="BN609" i="1"/>
  <c r="Z609" i="1"/>
  <c r="BP611" i="1"/>
  <c r="BN611" i="1"/>
  <c r="Z611" i="1"/>
  <c r="BP613" i="1"/>
  <c r="BN613" i="1"/>
  <c r="Z613" i="1"/>
  <c r="B652" i="1"/>
  <c r="X644" i="1"/>
  <c r="X645" i="1" s="1"/>
  <c r="Z25" i="1"/>
  <c r="BN25" i="1"/>
  <c r="X642" i="1"/>
  <c r="Z37" i="1"/>
  <c r="BN37" i="1"/>
  <c r="Z43" i="1"/>
  <c r="BN43" i="1"/>
  <c r="BP43" i="1"/>
  <c r="D652" i="1"/>
  <c r="Z52" i="1"/>
  <c r="BN52" i="1"/>
  <c r="Z60" i="1"/>
  <c r="BN60" i="1"/>
  <c r="Z66" i="1"/>
  <c r="BN66" i="1"/>
  <c r="BP66" i="1"/>
  <c r="Z70" i="1"/>
  <c r="BN70" i="1"/>
  <c r="BP76" i="1"/>
  <c r="BN76" i="1"/>
  <c r="BP80" i="1"/>
  <c r="BN80" i="1"/>
  <c r="Z80" i="1"/>
  <c r="BP93" i="1"/>
  <c r="BN93" i="1"/>
  <c r="Z93" i="1"/>
  <c r="BP100" i="1"/>
  <c r="BN100" i="1"/>
  <c r="Z100" i="1"/>
  <c r="F652" i="1"/>
  <c r="BP110" i="1"/>
  <c r="BN110" i="1"/>
  <c r="Z110" i="1"/>
  <c r="BP126" i="1"/>
  <c r="BN126" i="1"/>
  <c r="Z126" i="1"/>
  <c r="BP145" i="1"/>
  <c r="BN145" i="1"/>
  <c r="Z145" i="1"/>
  <c r="BP168" i="1"/>
  <c r="BN168" i="1"/>
  <c r="Z168" i="1"/>
  <c r="BP183" i="1"/>
  <c r="BN183" i="1"/>
  <c r="Z183" i="1"/>
  <c r="Y210" i="1"/>
  <c r="BP202" i="1"/>
  <c r="BN202" i="1"/>
  <c r="Z202" i="1"/>
  <c r="Y225" i="1"/>
  <c r="BP212" i="1"/>
  <c r="BN212" i="1"/>
  <c r="Z212" i="1"/>
  <c r="BP220" i="1"/>
  <c r="BN220" i="1"/>
  <c r="Z220" i="1"/>
  <c r="BP238" i="1"/>
  <c r="BN238" i="1"/>
  <c r="Z238" i="1"/>
  <c r="BP249" i="1"/>
  <c r="BN249" i="1"/>
  <c r="Z249" i="1"/>
  <c r="Y261" i="1"/>
  <c r="Y260" i="1"/>
  <c r="BP259" i="1"/>
  <c r="BN259" i="1"/>
  <c r="Z259" i="1"/>
  <c r="Z260" i="1" s="1"/>
  <c r="BP264" i="1"/>
  <c r="BN264" i="1"/>
  <c r="Z264" i="1"/>
  <c r="BP272" i="1"/>
  <c r="BN272" i="1"/>
  <c r="Z272" i="1"/>
  <c r="BP291" i="1"/>
  <c r="BN291" i="1"/>
  <c r="Z291" i="1"/>
  <c r="T652" i="1"/>
  <c r="BP328" i="1"/>
  <c r="BN328" i="1"/>
  <c r="Z328" i="1"/>
  <c r="BP352" i="1"/>
  <c r="BN352" i="1"/>
  <c r="Z352" i="1"/>
  <c r="Y372" i="1"/>
  <c r="BP366" i="1"/>
  <c r="BN366" i="1"/>
  <c r="Z366" i="1"/>
  <c r="BP376" i="1"/>
  <c r="BN376" i="1"/>
  <c r="Z376" i="1"/>
  <c r="BP381" i="1"/>
  <c r="BN381" i="1"/>
  <c r="Z381" i="1"/>
  <c r="Y395" i="1"/>
  <c r="BP394" i="1"/>
  <c r="BN394" i="1"/>
  <c r="Z394" i="1"/>
  <c r="Z395" i="1" s="1"/>
  <c r="Y402" i="1"/>
  <c r="BP398" i="1"/>
  <c r="BN398" i="1"/>
  <c r="Z398" i="1"/>
  <c r="BP410" i="1"/>
  <c r="BN410" i="1"/>
  <c r="Z410" i="1"/>
  <c r="BP436" i="1"/>
  <c r="BN436" i="1"/>
  <c r="Z436" i="1"/>
  <c r="Y455" i="1"/>
  <c r="BP450" i="1"/>
  <c r="BN450" i="1"/>
  <c r="Z450" i="1"/>
  <c r="Y88" i="1"/>
  <c r="Y105" i="1"/>
  <c r="Y130" i="1"/>
  <c r="Y151" i="1"/>
  <c r="Y198" i="1"/>
  <c r="Y323" i="1"/>
  <c r="Y334" i="1"/>
  <c r="Y426" i="1"/>
  <c r="Y443" i="1"/>
  <c r="BP471" i="1"/>
  <c r="BN471" i="1"/>
  <c r="Z471" i="1"/>
  <c r="BP477" i="1"/>
  <c r="BN477" i="1"/>
  <c r="Z477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Y546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97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Y622" i="1"/>
  <c r="H9" i="1"/>
  <c r="A10" i="1"/>
  <c r="Y26" i="1"/>
  <c r="Y40" i="1"/>
  <c r="Y46" i="1"/>
  <c r="Y57" i="1"/>
  <c r="Y63" i="1"/>
  <c r="Y73" i="1"/>
  <c r="Y81" i="1"/>
  <c r="Y87" i="1"/>
  <c r="Y94" i="1"/>
  <c r="Y106" i="1"/>
  <c r="Y115" i="1"/>
  <c r="Y121" i="1"/>
  <c r="Y131" i="1"/>
  <c r="Y135" i="1"/>
  <c r="Y142" i="1"/>
  <c r="Y146" i="1"/>
  <c r="Y152" i="1"/>
  <c r="Y157" i="1"/>
  <c r="Y165" i="1"/>
  <c r="Y169" i="1"/>
  <c r="Y188" i="1"/>
  <c r="Y193" i="1"/>
  <c r="Y199" i="1"/>
  <c r="Y209" i="1"/>
  <c r="BP213" i="1"/>
  <c r="BN213" i="1"/>
  <c r="BP215" i="1"/>
  <c r="BN215" i="1"/>
  <c r="Z215" i="1"/>
  <c r="BP219" i="1"/>
  <c r="BN219" i="1"/>
  <c r="Z219" i="1"/>
  <c r="BP223" i="1"/>
  <c r="BN223" i="1"/>
  <c r="Z223" i="1"/>
  <c r="BP228" i="1"/>
  <c r="BN228" i="1"/>
  <c r="Z228" i="1"/>
  <c r="BP237" i="1"/>
  <c r="BN237" i="1"/>
  <c r="Z237" i="1"/>
  <c r="BP241" i="1"/>
  <c r="BN241" i="1"/>
  <c r="Z241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Y41" i="1"/>
  <c r="Z44" i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1" i="1"/>
  <c r="BN71" i="1"/>
  <c r="Z75" i="1"/>
  <c r="BN75" i="1"/>
  <c r="BP75" i="1"/>
  <c r="Z77" i="1"/>
  <c r="BN77" i="1"/>
  <c r="Z79" i="1"/>
  <c r="BN79" i="1"/>
  <c r="Z85" i="1"/>
  <c r="BN85" i="1"/>
  <c r="E652" i="1"/>
  <c r="Z92" i="1"/>
  <c r="Z94" i="1" s="1"/>
  <c r="BN92" i="1"/>
  <c r="Y95" i="1"/>
  <c r="Z98" i="1"/>
  <c r="BN98" i="1"/>
  <c r="Z102" i="1"/>
  <c r="BN102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BN123" i="1"/>
  <c r="BP123" i="1"/>
  <c r="Z125" i="1"/>
  <c r="BN125" i="1"/>
  <c r="Z127" i="1"/>
  <c r="BN127" i="1"/>
  <c r="Z129" i="1"/>
  <c r="BN129" i="1"/>
  <c r="Z133" i="1"/>
  <c r="Z135" i="1" s="1"/>
  <c r="BN133" i="1"/>
  <c r="BP133" i="1"/>
  <c r="G652" i="1"/>
  <c r="Z140" i="1"/>
  <c r="Z141" i="1" s="1"/>
  <c r="BN140" i="1"/>
  <c r="Y141" i="1"/>
  <c r="Z144" i="1"/>
  <c r="BN144" i="1"/>
  <c r="BP144" i="1"/>
  <c r="Z150" i="1"/>
  <c r="BN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7" i="1"/>
  <c r="Z169" i="1" s="1"/>
  <c r="BN167" i="1"/>
  <c r="BP167" i="1"/>
  <c r="I652" i="1"/>
  <c r="Y176" i="1"/>
  <c r="Z178" i="1"/>
  <c r="BN178" i="1"/>
  <c r="BP178" i="1"/>
  <c r="Z180" i="1"/>
  <c r="BN180" i="1"/>
  <c r="Z182" i="1"/>
  <c r="BN182" i="1"/>
  <c r="Z184" i="1"/>
  <c r="BN184" i="1"/>
  <c r="Z186" i="1"/>
  <c r="BN186" i="1"/>
  <c r="Z191" i="1"/>
  <c r="Z193" i="1" s="1"/>
  <c r="BN191" i="1"/>
  <c r="BP191" i="1"/>
  <c r="Y194" i="1"/>
  <c r="Z197" i="1"/>
  <c r="Z198" i="1" s="1"/>
  <c r="BN197" i="1"/>
  <c r="Z201" i="1"/>
  <c r="BN201" i="1"/>
  <c r="BP201" i="1"/>
  <c r="Z203" i="1"/>
  <c r="BN203" i="1"/>
  <c r="Z205" i="1"/>
  <c r="BN205" i="1"/>
  <c r="Z207" i="1"/>
  <c r="BN207" i="1"/>
  <c r="Y224" i="1"/>
  <c r="Z213" i="1"/>
  <c r="BP217" i="1"/>
  <c r="BN217" i="1"/>
  <c r="Z217" i="1"/>
  <c r="BP221" i="1"/>
  <c r="BN221" i="1"/>
  <c r="Z221" i="1"/>
  <c r="Y231" i="1"/>
  <c r="BP230" i="1"/>
  <c r="BN230" i="1"/>
  <c r="Z230" i="1"/>
  <c r="Y232" i="1"/>
  <c r="K652" i="1"/>
  <c r="Y244" i="1"/>
  <c r="BP235" i="1"/>
  <c r="BN235" i="1"/>
  <c r="Z235" i="1"/>
  <c r="Y243" i="1"/>
  <c r="BP239" i="1"/>
  <c r="BN239" i="1"/>
  <c r="Z239" i="1"/>
  <c r="Y256" i="1"/>
  <c r="Y273" i="1"/>
  <c r="Y285" i="1"/>
  <c r="Y296" i="1"/>
  <c r="Y301" i="1"/>
  <c r="Y305" i="1"/>
  <c r="Y309" i="1"/>
  <c r="Y324" i="1"/>
  <c r="Y329" i="1"/>
  <c r="Y335" i="1"/>
  <c r="Y339" i="1"/>
  <c r="Y344" i="1"/>
  <c r="Y355" i="1"/>
  <c r="Y363" i="1"/>
  <c r="Y371" i="1"/>
  <c r="Y378" i="1"/>
  <c r="BP382" i="1"/>
  <c r="BN382" i="1"/>
  <c r="Z382" i="1"/>
  <c r="Z384" i="1" s="1"/>
  <c r="L652" i="1"/>
  <c r="Z248" i="1"/>
  <c r="BN248" i="1"/>
  <c r="Z250" i="1"/>
  <c r="BN250" i="1"/>
  <c r="Z252" i="1"/>
  <c r="BN252" i="1"/>
  <c r="Z254" i="1"/>
  <c r="BN254" i="1"/>
  <c r="Y257" i="1"/>
  <c r="M652" i="1"/>
  <c r="Z265" i="1"/>
  <c r="BN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Y286" i="1"/>
  <c r="Q652" i="1"/>
  <c r="Z290" i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Z307" i="1"/>
  <c r="BN307" i="1"/>
  <c r="BP307" i="1"/>
  <c r="S652" i="1"/>
  <c r="Y315" i="1"/>
  <c r="Z322" i="1"/>
  <c r="Z323" i="1" s="1"/>
  <c r="BN322" i="1"/>
  <c r="Z327" i="1"/>
  <c r="Z329" i="1" s="1"/>
  <c r="BN327" i="1"/>
  <c r="BP327" i="1"/>
  <c r="Y330" i="1"/>
  <c r="Z333" i="1"/>
  <c r="Z334" i="1" s="1"/>
  <c r="BN333" i="1"/>
  <c r="Z337" i="1"/>
  <c r="Z338" i="1" s="1"/>
  <c r="BN337" i="1"/>
  <c r="BP337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Z359" i="1"/>
  <c r="BN359" i="1"/>
  <c r="Z361" i="1"/>
  <c r="BN361" i="1"/>
  <c r="Z365" i="1"/>
  <c r="BN365" i="1"/>
  <c r="BP365" i="1"/>
  <c r="Z367" i="1"/>
  <c r="BN367" i="1"/>
  <c r="Z369" i="1"/>
  <c r="BN369" i="1"/>
  <c r="Y377" i="1"/>
  <c r="Z375" i="1"/>
  <c r="BN375" i="1"/>
  <c r="Y385" i="1"/>
  <c r="Y384" i="1"/>
  <c r="BP388" i="1"/>
  <c r="BN388" i="1"/>
  <c r="Z388" i="1"/>
  <c r="Y390" i="1"/>
  <c r="Y401" i="1"/>
  <c r="Y421" i="1"/>
  <c r="Y427" i="1"/>
  <c r="BP439" i="1"/>
  <c r="BN439" i="1"/>
  <c r="BP441" i="1"/>
  <c r="BN441" i="1"/>
  <c r="Z441" i="1"/>
  <c r="Y448" i="1"/>
  <c r="BP445" i="1"/>
  <c r="BN445" i="1"/>
  <c r="Z445" i="1"/>
  <c r="Z447" i="1" s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Y501" i="1"/>
  <c r="BP497" i="1"/>
  <c r="BN497" i="1"/>
  <c r="Z497" i="1"/>
  <c r="BP506" i="1"/>
  <c r="BN506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BP565" i="1"/>
  <c r="BN565" i="1"/>
  <c r="Z565" i="1"/>
  <c r="Y567" i="1"/>
  <c r="Y571" i="1"/>
  <c r="BP569" i="1"/>
  <c r="BN569" i="1"/>
  <c r="Z569" i="1"/>
  <c r="BP583" i="1"/>
  <c r="BN583" i="1"/>
  <c r="Z583" i="1"/>
  <c r="BP585" i="1"/>
  <c r="BN585" i="1"/>
  <c r="Z585" i="1"/>
  <c r="W652" i="1"/>
  <c r="Y396" i="1"/>
  <c r="Z399" i="1"/>
  <c r="Z401" i="1" s="1"/>
  <c r="BN399" i="1"/>
  <c r="X652" i="1"/>
  <c r="Z407" i="1"/>
  <c r="BN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Z424" i="1"/>
  <c r="BN424" i="1"/>
  <c r="BP424" i="1"/>
  <c r="Z425" i="1"/>
  <c r="BN425" i="1"/>
  <c r="Y652" i="1"/>
  <c r="Y442" i="1"/>
  <c r="Z435" i="1"/>
  <c r="BN435" i="1"/>
  <c r="Z437" i="1"/>
  <c r="BN437" i="1"/>
  <c r="Z439" i="1"/>
  <c r="Y447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BP479" i="1"/>
  <c r="BN479" i="1"/>
  <c r="Z479" i="1"/>
  <c r="Y481" i="1"/>
  <c r="Y486" i="1"/>
  <c r="BP483" i="1"/>
  <c r="BN483" i="1"/>
  <c r="Z483" i="1"/>
  <c r="BP500" i="1"/>
  <c r="BN500" i="1"/>
  <c r="Z500" i="1"/>
  <c r="Y502" i="1"/>
  <c r="AB65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9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Y538" i="1"/>
  <c r="Y56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BP559" i="1"/>
  <c r="BN559" i="1"/>
  <c r="Z559" i="1"/>
  <c r="Y561" i="1"/>
  <c r="Y566" i="1"/>
  <c r="BP563" i="1"/>
  <c r="BN563" i="1"/>
  <c r="Z563" i="1"/>
  <c r="BP570" i="1"/>
  <c r="BN570" i="1"/>
  <c r="Z570" i="1"/>
  <c r="Y572" i="1"/>
  <c r="AF652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6" i="1"/>
  <c r="BP599" i="1"/>
  <c r="BN599" i="1"/>
  <c r="Z599" i="1"/>
  <c r="Y607" i="1"/>
  <c r="BP601" i="1"/>
  <c r="BN601" i="1"/>
  <c r="Z601" i="1"/>
  <c r="BP603" i="1"/>
  <c r="BN603" i="1"/>
  <c r="Z603" i="1"/>
  <c r="AA652" i="1"/>
  <c r="Y495" i="1"/>
  <c r="Y578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631" i="1"/>
  <c r="BP630" i="1"/>
  <c r="BN630" i="1"/>
  <c r="Z630" i="1"/>
  <c r="Z631" i="1" s="1"/>
  <c r="Y632" i="1"/>
  <c r="Y641" i="1"/>
  <c r="Y640" i="1"/>
  <c r="BP638" i="1"/>
  <c r="BN638" i="1"/>
  <c r="Z638" i="1"/>
  <c r="BP605" i="1"/>
  <c r="BN605" i="1"/>
  <c r="Z605" i="1"/>
  <c r="Y621" i="1"/>
  <c r="BP617" i="1"/>
  <c r="BN617" i="1"/>
  <c r="Z617" i="1"/>
  <c r="BP619" i="1"/>
  <c r="BN619" i="1"/>
  <c r="Z619" i="1"/>
  <c r="AG652" i="1"/>
  <c r="Y628" i="1"/>
  <c r="Z639" i="1"/>
  <c r="BN639" i="1"/>
  <c r="Z485" i="1" l="1"/>
  <c r="Z390" i="1"/>
  <c r="Z377" i="1"/>
  <c r="Z309" i="1"/>
  <c r="Z187" i="1"/>
  <c r="Z164" i="1"/>
  <c r="Z151" i="1"/>
  <c r="Z120" i="1"/>
  <c r="Z114" i="1"/>
  <c r="Z87" i="1"/>
  <c r="Z63" i="1"/>
  <c r="Z56" i="1"/>
  <c r="Z45" i="1"/>
  <c r="Z231" i="1"/>
  <c r="Z596" i="1"/>
  <c r="Z545" i="1"/>
  <c r="Z442" i="1"/>
  <c r="Z362" i="1"/>
  <c r="Z295" i="1"/>
  <c r="Z105" i="1"/>
  <c r="Z621" i="1"/>
  <c r="Z566" i="1"/>
  <c r="Z426" i="1"/>
  <c r="Z416" i="1"/>
  <c r="Z273" i="1"/>
  <c r="Z256" i="1"/>
  <c r="Z224" i="1"/>
  <c r="Z146" i="1"/>
  <c r="Z72" i="1"/>
  <c r="Z40" i="1"/>
  <c r="Z614" i="1"/>
  <c r="Z640" i="1"/>
  <c r="Z606" i="1"/>
  <c r="Z589" i="1"/>
  <c r="Z560" i="1"/>
  <c r="Z538" i="1"/>
  <c r="Z508" i="1"/>
  <c r="Z501" i="1"/>
  <c r="Z371" i="1"/>
  <c r="Z355" i="1"/>
  <c r="Z243" i="1"/>
  <c r="Z209" i="1"/>
  <c r="Z130" i="1"/>
  <c r="Z81" i="1"/>
  <c r="Y642" i="1"/>
  <c r="Y644" i="1"/>
  <c r="Z26" i="1"/>
  <c r="Y646" i="1"/>
  <c r="Z571" i="1"/>
  <c r="Z480" i="1"/>
  <c r="Y643" i="1"/>
  <c r="Y645" i="1" l="1"/>
  <c r="Z647" i="1"/>
</calcChain>
</file>

<file path=xl/sharedStrings.xml><?xml version="1.0" encoding="utf-8"?>
<sst xmlns="http://schemas.openxmlformats.org/spreadsheetml/2006/main" count="3008" uniqueCount="1072">
  <si>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</si>
  <si>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</si>
  <si>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</si>
  <si>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</si>
  <si>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</si>
  <si>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</si>
  <si>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</si>
  <si>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</si>
  <si>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</si>
  <si>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</si>
  <si>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</si>
  <si>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</si>
  <si>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</si>
  <si>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</si>
  <si>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</si>
  <si>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</si>
  <si>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</si>
  <si>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</si>
  <si>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</si>
  <si>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</si>
  <si>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</si>
  <si>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</si>
  <si>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</si>
  <si>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</si>
  <si>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</si>
  <si>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</si>
  <si>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</si>
  <si>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</si>
  <si>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</si>
  <si>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</si>
  <si>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</si>
  <si>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</si>
  <si>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</si>
  <si>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</si>
  <si>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</si>
  <si>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</si>
  <si>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</si>
  <si>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</si>
  <si>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</si>
  <si>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</si>
  <si>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</si>
  <si>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</si>
  <si>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</si>
  <si>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</si>
  <si>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</si>
  <si>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</si>
  <si>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</si>
  <si>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</si>
  <si>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</si>
  <si>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</si>
  <si>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</si>
  <si>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</si>
  <si>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</si>
  <si>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</si>
  <si>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</si>
  <si>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</si>
  <si>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</si>
  <si>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</si>
  <si>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</si>
  <si>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</si>
  <si>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</si>
  <si>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</si>
  <si>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</si>
  <si>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</si>
  <si>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</si>
  <si>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</si>
  <si>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</si>
  <si>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</si>
  <si>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</si>
  <si>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</si>
  <si>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</si>
  <si>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</si>
  <si>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</si>
  <si>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</si>
  <si>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</si>
  <si>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</si>
  <si>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</si>
  <si>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</si>
  <si>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</si>
  <si>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</si>
  <si>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</si>
  <si>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</si>
  <si>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</si>
  <si>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</si>
  <si>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</si>
  <si>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</si>
  <si>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</si>
  <si>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</si>
  <si>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</si>
  <si>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</si>
  <si>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</si>
  <si>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</si>
  <si>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</si>
  <si>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</si>
  <si>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</si>
  <si>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</si>
  <si>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</si>
  <si>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</si>
  <si>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</si>
  <si>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</si>
  <si>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</si>
  <si>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</si>
  <si>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</si>
  <si>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</si>
  <si>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</si>
  <si>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</si>
  <si>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</si>
  <si>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</si>
  <si>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</si>
  <si>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</si>
  <si>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</si>
  <si>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</si>
  <si>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</si>
  <si>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</si>
  <si>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</si>
  <si>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</si>
  <si>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</si>
  <si>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</si>
  <si>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</si>
  <si>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</si>
  <si>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</si>
  <si>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</si>
  <si>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</si>
  <si>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</si>
  <si>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</si>
  <si>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</si>
  <si>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</si>
  <si>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</si>
  <si>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</si>
  <si>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</si>
  <si>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</si>
  <si>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</si>
  <si>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</si>
  <si>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</si>
  <si>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</si>
  <si>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</si>
  <si>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</si>
  <si>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</si>
  <si>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</si>
  <si>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</si>
  <si>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</si>
  <si>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</si>
  <si>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</si>
  <si>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</si>
  <si>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</si>
  <si>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</si>
  <si>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</si>
  <si>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</si>
  <si>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</si>
  <si>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</si>
  <si>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</si>
  <si>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</si>
  <si>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</si>
  <si>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</si>
  <si>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</si>
  <si>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</si>
  <si>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</si>
  <si>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</si>
  <si>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</si>
  <si>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</si>
  <si>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</si>
  <si>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</si>
  <si>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</si>
  <si>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</si>
  <si>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</si>
  <si>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</si>
  <si>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</si>
  <si>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</si>
  <si>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</si>
  <si>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</si>
  <si>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</si>
  <si>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</si>
  <si>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</si>
  <si>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</si>
  <si>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</si>
  <si>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</si>
  <si>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</si>
  <si>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</si>
  <si>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</si>
  <si>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</si>
  <si>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</si>
  <si>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</si>
  <si>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</si>
  <si>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</si>
  <si>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</si>
  <si>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</si>
  <si>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</si>
  <si>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</si>
  <si>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</si>
  <si>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</si>
  <si>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</si>
  <si>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</si>
  <si>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</si>
  <si>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</si>
  <si>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</si>
  <si>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</si>
  <si>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</si>
  <si>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</si>
  <si>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</si>
  <si>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</si>
  <si>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</si>
  <si>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</si>
  <si>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</si>
  <si>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</si>
  <si>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</si>
  <si>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</si>
  <si>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</si>
  <si>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</si>
  <si>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</si>
  <si>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</si>
  <si>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</si>
  <si>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</si>
  <si>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</si>
  <si>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</si>
  <si>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</si>
  <si>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</si>
  <si>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</si>
  <si>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</si>
  <si>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</si>
  <si>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</si>
  <si>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</si>
  <si>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</si>
  <si>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</si>
  <si>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</si>
  <si>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</si>
  <si>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</si>
  <si>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</si>
  <si>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</si>
  <si>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</si>
  <si>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</si>
  <si>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</si>
  <si>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</si>
  <si>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</si>
  <si>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</si>
  <si>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</si>
  <si>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</si>
  <si>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</si>
  <si>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</si>
  <si>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</si>
  <si>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</si>
  <si>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</si>
  <si>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</si>
  <si>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</si>
  <si>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</si>
  <si>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</si>
  <si>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</si>
  <si>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</si>
  <si>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</si>
  <si>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</si>
  <si>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</si>
  <si>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</si>
  <si>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</si>
  <si>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</si>
  <si>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</si>
  <si>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</si>
  <si>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</si>
  <si>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</si>
  <si>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</si>
  <si>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</si>
  <si>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</si>
  <si>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</si>
  <si>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</si>
  <si>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</si>
  <si>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</si>
  <si>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</si>
  <si>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</si>
  <si>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</si>
  <si>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</si>
  <si>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</si>
  <si>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</si>
  <si>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</si>
  <si>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</si>
  <si>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</si>
  <si>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</si>
  <si>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</si>
  <si>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</si>
  <si>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</si>
  <si>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</si>
  <si>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</si>
  <si>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</si>
  <si>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</si>
  <si>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</si>
  <si>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</si>
  <si>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</si>
  <si>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</si>
  <si>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</si>
  <si>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</si>
  <si>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</si>
  <si>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</si>
  <si>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</si>
  <si>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</si>
  <si>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</si>
  <si>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</si>
  <si>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</si>
  <si>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</si>
  <si>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</si>
  <si>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</si>
  <si>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</si>
  <si>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</si>
  <si>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</si>
  <si>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</si>
  <si>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</si>
  <si>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</si>
  <si>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</si>
  <si>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</si>
  <si>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</si>
  <si>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</si>
  <si>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</si>
  <si>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</si>
  <si>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</si>
  <si>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</si>
  <si>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</si>
  <si>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</si>
  <si>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</si>
  <si>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</si>
  <si>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</si>
  <si>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</si>
  <si>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</si>
  <si>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</si>
  <si>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</si>
  <si>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</si>
  <si>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</si>
  <si>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</si>
  <si>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</si>
  <si>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</si>
  <si>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</si>
  <si>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</si>
  <si>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</si>
  <si>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</si>
  <si>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</si>
  <si>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</si>
  <si>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</si>
  <si>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</si>
  <si>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</si>
  <si>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</si>
  <si>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</si>
  <si>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</si>
  <si>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</si>
  <si>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</si>
  <si>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</si>
  <si>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</si>
  <si>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</si>
  <si>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</si>
  <si>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</si>
  <si>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</si>
  <si>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</si>
  <si>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</si>
  <si>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</si>
  <si>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</si>
  <si>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</si>
  <si>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</si>
  <si>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</si>
  <si>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</si>
  <si>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</si>
  <si>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</si>
  <si>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</si>
  <si>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</si>
  <si>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</si>
  <si>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</si>
  <si>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</si>
  <si>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</si>
  <si>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</si>
  <si>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</si>
  <si>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</si>
  <si>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</si>
  <si>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</si>
  <si>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</si>
  <si>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</si>
  <si>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</si>
  <si>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</si>
  <si>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</si>
  <si>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</si>
  <si>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</si>
  <si>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</si>
  <si>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</si>
  <si>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</si>
  <si>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</si>
  <si>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</si>
  <si>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</si>
  <si>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</si>
  <si>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</si>
  <si>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</si>
  <si>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</si>
  <si>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</si>
  <si>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</si>
  <si>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</si>
  <si>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</si>
  <si>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</si>
  <si>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</si>
  <si>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</si>
  <si>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</si>
  <si>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</si>
  <si>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</si>
  <si>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</si>
  <si>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</si>
  <si>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</si>
  <si>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</si>
  <si>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</si>
  <si>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</si>
  <si>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</si>
  <si>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</si>
  <si>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</si>
  <si>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</si>
  <si>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</si>
  <si>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</si>
  <si>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</si>
  <si>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</si>
  <si>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</si>
  <si>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</si>
  <si>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</si>
  <si>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</si>
  <si>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</si>
  <si>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</si>
  <si>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</si>
  <si>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</si>
  <si>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</si>
  <si>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</si>
  <si>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</si>
  <si>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</si>
  <si>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</si>
  <si>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</si>
  <si>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</si>
  <si>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</si>
  <si>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</si>
  <si>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</si>
  <si>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</si>
  <si>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</si>
  <si>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</si>
  <si>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</si>
  <si>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</si>
  <si>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</si>
  <si>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</si>
  <si>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</si>
  <si>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</si>
  <si>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</si>
  <si>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</si>
  <si>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</si>
  <si>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</si>
  <si>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</si>
  <si>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</si>
  <si>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</si>
  <si>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</si>
  <si>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</si>
  <si>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</si>
  <si>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</si>
  <si>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</si>
  <si>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</si>
  <si>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</si>
  <si>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</si>
  <si>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</si>
  <si>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</si>
  <si>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</si>
  <si>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</si>
  <si>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</si>
  <si>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</si>
  <si>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</si>
  <si>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</si>
  <si>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</si>
  <si>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</si>
  <si>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</si>
  <si>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</si>
  <si>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</si>
  <si>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</si>
  <si>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</si>
  <si>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</si>
  <si>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</si>
  <si>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</si>
  <si>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</si>
  <si>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</si>
  <si>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</si>
  <si>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</si>
  <si>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</si>
  <si>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</si>
  <si>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</si>
  <si>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</si>
  <si>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</si>
  <si>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</si>
  <si>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</si>
  <si>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</si>
  <si>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</si>
  <si>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</si>
  <si>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</si>
  <si>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</si>
  <si>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</si>
  <si>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</si>
  <si>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</si>
  <si>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</si>
  <si>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</si>
  <si>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</si>
  <si>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</si>
  <si>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</si>
  <si>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</si>
  <si>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</si>
  <si>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</si>
  <si>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</si>
  <si>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</si>
  <si>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</si>
  <si>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</si>
  <si>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</si>
  <si>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</si>
  <si>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</si>
  <si>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</si>
  <si>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</si>
  <si>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</si>
  <si>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</si>
  <si>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</si>
  <si>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</si>
  <si>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</si>
  <si>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</si>
  <si>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</si>
  <si>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</si>
  <si>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</si>
  <si>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</si>
  <si>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</si>
  <si>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</si>
  <si>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</si>
  <si>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</si>
  <si>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</si>
  <si>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</si>
  <si>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</si>
  <si>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</si>
  <si>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</si>
  <si>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</si>
  <si>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</si>
  <si>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</si>
  <si>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</si>
  <si>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</si>
  <si>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</si>
  <si>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</si>
  <si>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</si>
  <si>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</si>
  <si>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</si>
  <si>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</si>
  <si>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</si>
  <si>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</si>
  <si>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</si>
  <si>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</si>
  <si>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</si>
  <si>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</si>
  <si>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</si>
  <si>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</si>
  <si>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</si>
  <si>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</si>
  <si>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</si>
  <si>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</si>
  <si>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</si>
  <si>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</si>
  <si>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</si>
  <si>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</si>
  <si>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</si>
  <si>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</si>
  <si>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</si>
  <si>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</si>
  <si>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</si>
  <si>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</si>
  <si>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</si>
  <si>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</si>
  <si>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</si>
  <si>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</si>
  <si>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</si>
  <si>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</si>
  <si>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</si>
  <si>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</si>
  <si>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</si>
  <si>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</si>
  <si>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</si>
  <si>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</si>
  <si>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</si>
  <si>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</si>
  <si>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</si>
  <si>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</si>
  <si>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</si>
  <si>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</si>
  <si>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</si>
  <si>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</si>
  <si>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</si>
  <si>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</si>
  <si>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</si>
  <si>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</si>
  <si>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</si>
  <si>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</si>
  <si>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</si>
  <si>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</si>
  <si>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</si>
  <si>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</si>
  <si>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</si>
  <si>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</si>
  <si>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</si>
  <si>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</si>
  <si>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</si>
  <si>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</si>
  <si>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</si>
  <si>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</si>
  <si>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</si>
  <si>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</si>
  <si>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</si>
  <si>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</si>
  <si>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</si>
  <si>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</si>
  <si>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</si>
  <si>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</si>
  <si>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</si>
  <si>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</si>
  <si>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</si>
  <si>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</si>
  <si>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</si>
  <si>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</si>
  <si>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</si>
  <si>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</si>
  <si>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</si>
  <si>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</si>
  <si>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</si>
  <si>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</si>
  <si>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</si>
  <si>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</si>
  <si>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</si>
  <si>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</si>
  <si>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</si>
  <si>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</si>
  <si>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</si>
  <si>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</si>
  <si>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</si>
  <si>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</si>
  <si>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</si>
  <si>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</si>
  <si>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</si>
  <si>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</si>
  <si>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</si>
  <si>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</si>
  <si>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</si>
  <si>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</si>
  <si>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</si>
  <si>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</si>
  <si>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</si>
  <si>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</si>
  <si>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</si>
  <si>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</si>
  <si>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</si>
  <si>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</si>
  <si>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</si>
  <si>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</si>
  <si>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</si>
  <si>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</si>
  <si>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</si>
  <si>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</si>
  <si>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</si>
  <si>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</si>
  <si>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</si>
  <si>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</si>
  <si>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</si>
  <si>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</si>
  <si>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</si>
  <si>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</si>
  <si>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</si>
  <si>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</si>
  <si>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</si>
  <si>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</si>
  <si>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</si>
  <si>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</si>
  <si>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</si>
  <si>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</si>
  <si>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</si>
  <si>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</si>
  <si>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</si>
  <si>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</si>
  <si>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</si>
  <si>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</si>
  <si>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</si>
  <si>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</si>
  <si>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</si>
  <si>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</si>
  <si>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</si>
  <si>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</si>
  <si>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</si>
  <si>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</si>
  <si>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</si>
  <si>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</si>
  <si>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</si>
  <si>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</si>
  <si>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</si>
  <si>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</si>
  <si>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</si>
  <si>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</si>
  <si>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</si>
  <si>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</si>
  <si>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</si>
  <si>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</si>
  <si>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</si>
  <si>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</si>
  <si>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</si>
  <si>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</si>
  <si>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</si>
  <si>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</si>
  <si>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</si>
  <si>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</si>
  <si>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</si>
  <si>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</si>
  <si>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</si>
  <si>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</si>
  <si>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</si>
  <si>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</si>
  <si>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</si>
  <si>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</si>
  <si>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</si>
  <si>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</si>
  <si>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</si>
  <si>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</si>
  <si>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</si>
  <si>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</si>
  <si>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</si>
  <si>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</si>
  <si>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</si>
  <si>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</si>
  <si>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</si>
  <si>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</si>
  <si>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</si>
  <si>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</si>
  <si>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</si>
  <si>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</si>
  <si>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</si>
  <si>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</si>
  <si>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</si>
  <si>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</si>
  <si>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</si>
  <si>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</si>
  <si>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</si>
  <si>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</si>
  <si>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</si>
  <si>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</si>
  <si>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</si>
  <si>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</si>
  <si>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</si>
  <si>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</si>
  <si>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</si>
  <si>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</si>
  <si>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</si>
  <si>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</si>
  <si>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</si>
  <si>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</si>
  <si>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</si>
  <si>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</si>
  <si>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</si>
  <si>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</si>
  <si>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</si>
  <si>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</si>
  <si>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</si>
  <si>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</si>
  <si>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</si>
  <si>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</si>
  <si>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</si>
  <si>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</si>
  <si>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</si>
  <si>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</si>
  <si>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</si>
  <si>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</si>
  <si>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</si>
  <si>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</si>
  <si>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</si>
  <si>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</si>
  <si>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</si>
  <si>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</si>
  <si>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</si>
  <si>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</si>
  <si>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</si>
  <si>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</si>
  <si>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</si>
  <si>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</si>
  <si>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</si>
  <si>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</si>
  <si>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</si>
  <si>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</si>
  <si>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</si>
  <si>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</si>
  <si>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</si>
  <si>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</si>
  <si>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</si>
  <si>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</si>
  <si>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</si>
  <si>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</si>
  <si>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</si>
  <si>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</si>
  <si>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</si>
  <si>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</si>
  <si>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</si>
  <si>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</si>
  <si>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</si>
  <si>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</si>
  <si>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</si>
  <si>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</si>
  <si>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</si>
  <si>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</si>
  <si>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</si>
  <si>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</si>
  <si>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</si>
  <si>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</si>
  <si>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</si>
  <si>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</si>
  <si>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</si>
  <si>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</si>
  <si>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</si>
  <si>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</si>
  <si>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</si>
  <si>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</si>
  <si>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</si>
  <si>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</si>
  <si>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</si>
  <si>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</si>
  <si>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</si>
  <si>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</si>
  <si>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</si>
  <si>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</si>
  <si>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</si>
  <si>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</si>
  <si>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</si>
  <si>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</si>
  <si>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</si>
  <si>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</si>
  <si>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</si>
  <si>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</si>
  <si>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</si>
  <si>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</si>
  <si>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</si>
  <si>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</si>
  <si>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</si>
  <si>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</si>
  <si>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</si>
  <si>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</si>
  <si>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</si>
  <si>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</si>
  <si>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</si>
  <si>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</si>
  <si>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</si>
  <si>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</si>
  <si>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</si>
  <si>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</si>
  <si>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</si>
  <si>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</si>
  <si>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</si>
  <si>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</si>
  <si>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</si>
  <si>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</si>
  <si>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</si>
  <si>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</si>
  <si>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</si>
  <si>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</si>
  <si>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</si>
  <si>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</si>
  <si>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</si>
  <si>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</si>
  <si>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</si>
  <si>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</si>
  <si>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</si>
  <si>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</si>
  <si>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</si>
  <si>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</si>
  <si>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</si>
  <si>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</si>
  <si>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</si>
  <si>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</si>
  <si>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</si>
  <si>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</si>
  <si>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</si>
  <si>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</si>
  <si>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</si>
  <si>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</si>
  <si>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</si>
  <si>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</si>
  <si>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</si>
  <si>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</si>
  <si>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</si>
  <si>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</si>
  <si>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</si>
  <si>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</si>
  <si>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</si>
  <si>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</si>
  <si>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</si>
  <si>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</si>
  <si>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</si>
  <si>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</si>
  <si>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</si>
  <si>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</si>
  <si>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</si>
  <si>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</si>
  <si>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</si>
  <si>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</si>
  <si>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</si>
  <si>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</si>
  <si>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</si>
  <si>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</si>
  <si>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</si>
  <si>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</si>
  <si>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</si>
  <si>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</si>
  <si>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</si>
  <si>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</si>
  <si>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</si>
  <si>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</si>
  <si>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</si>
  <si>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</si>
  <si>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</si>
  <si>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</si>
  <si>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</si>
  <si>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</si>
  <si>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</si>
  <si>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</si>
  <si>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</si>
  <si>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</si>
  <si>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</si>
  <si>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</si>
  <si>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</si>
  <si>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</si>
  <si>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</si>
  <si>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</si>
  <si>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</si>
  <si>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</si>
  <si>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</si>
  <si>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</si>
  <si>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</si>
  <si>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</si>
  <si>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</si>
  <si>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</si>
  <si>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</si>
  <si>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</si>
  <si>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</si>
  <si>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</si>
  <si>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</si>
  <si>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</si>
  <si>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</si>
  <si>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</si>
  <si>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</si>
  <si>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</si>
  <si>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</si>
  <si>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</si>
  <si>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</si>
  <si>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</si>
  <si>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</si>
  <si>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</si>
  <si>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</si>
  <si>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</si>
  <si>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</si>
  <si>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</si>
  <si>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</si>
  <si>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</si>
  <si>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</si>
  <si>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</si>
  <si>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</si>
  <si>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</si>
  <si>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</si>
  <si>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</si>
  <si>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</si>
  <si>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</si>
  <si>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</si>
  <si>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</si>
  <si>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</si>
  <si>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</si>
  <si>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</si>
  <si>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</si>
  <si>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</si>
  <si>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</si>
  <si>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</si>
  <si>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</si>
  <si>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</si>
  <si>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</si>
  <si>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</si>
  <si>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</si>
  <si>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</si>
  <si>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</si>
  <si>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</si>
  <si>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</si>
  <si>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</si>
  <si>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</si>
  <si>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</si>
  <si>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</si>
  <si>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</si>
  <si>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</si>
  <si>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</si>
  <si>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</si>
  <si>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</si>
  <si>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</si>
  <si>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</si>
  <si>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</si>
  <si>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</si>
  <si>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</si>
  <si>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</si>
  <si>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</si>
  <si>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</si>
  <si>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</si>
  <si>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</si>
  <si>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</si>
  <si>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</si>
  <si>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</si>
  <si>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</si>
  <si>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</si>
  <si>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</si>
  <si>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</si>
  <si>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</si>
  <si>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</si>
  <si>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</si>
  <si>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</si>
  <si>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</si>
  <si>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</si>
  <si>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</si>
  <si>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</si>
  <si>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</si>
  <si>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</si>
  <si>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</si>
  <si>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</si>
  <si>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</si>
  <si>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</si>
  <si>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</si>
  <si>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</si>
  <si>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</si>
  <si>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</si>
  <si>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</si>
  <si>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</si>
  <si>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</si>
  <si>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</si>
  <si>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</si>
  <si>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</si>
  <si>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</si>
  <si>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</si>
  <si>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</si>
  <si>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</si>
  <si>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</si>
  <si>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</si>
  <si>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</si>
  <si>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</si>
  <si>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</si>
  <si>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</si>
  <si>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</si>
  <si>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</si>
  <si>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</si>
  <si>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</si>
  <si>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</si>
  <si>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</si>
  <si>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</si>
  <si>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</si>
  <si>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</si>
  <si>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</si>
  <si>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</si>
  <si>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</si>
  <si>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</si>
  <si>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</si>
  <si>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</si>
  <si>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</si>
  <si>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</si>
  <si>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</si>
  <si>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</si>
  <si>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</si>
  <si>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</si>
  <si>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</si>
  <si>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</si>
  <si>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</si>
  <si>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</si>
  <si>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</si>
  <si>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</si>
  <si>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</si>
  <si>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</si>
  <si>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</si>
  <si>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</si>
  <si>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</si>
  <si>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</si>
  <si>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</si>
  <si>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</si>
  <si>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</si>
  <si>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</si>
  <si>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</si>
  <si>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</si>
  <si>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</si>
  <si>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</si>
  <si>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</si>
  <si>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5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</si>
</sst>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1071</v>
      </c>
      <c r="I5" s="1030"/>
      <c r="J5" s="1030"/>
      <c r="K5" s="1030"/>
      <c r="L5" s="1030"/>
      <c r="M5" s="839"/>
      <c r="N5" s="58"/>
      <c r="P5" s="24" t="s">
        <v>10</v>
      </c>
      <c r="Q5" s="1126">
        <v>45728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Среда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4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/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19</v>
      </c>
      <c r="Q8" s="903">
        <v>0.41666666666666669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20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56"/>
      <c r="R10" s="957"/>
      <c r="U10" s="24" t="s">
        <v>22</v>
      </c>
      <c r="V10" s="793" t="s">
        <v>23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0"/>
      <c r="R11" s="891"/>
      <c r="U11" s="24" t="s">
        <v>26</v>
      </c>
      <c r="V11" s="1055" t="s">
        <v>27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29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31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34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35</v>
      </c>
      <c r="B17" s="814" t="s">
        <v>36</v>
      </c>
      <c r="C17" s="899" t="s">
        <v>37</v>
      </c>
      <c r="D17" s="814" t="s">
        <v>38</v>
      </c>
      <c r="E17" s="863"/>
      <c r="F17" s="814" t="s">
        <v>39</v>
      </c>
      <c r="G17" s="814" t="s">
        <v>40</v>
      </c>
      <c r="H17" s="814" t="s">
        <v>41</v>
      </c>
      <c r="I17" s="814" t="s">
        <v>42</v>
      </c>
      <c r="J17" s="814" t="s">
        <v>43</v>
      </c>
      <c r="K17" s="814" t="s">
        <v>44</v>
      </c>
      <c r="L17" s="814" t="s">
        <v>45</v>
      </c>
      <c r="M17" s="814" t="s">
        <v>46</v>
      </c>
      <c r="N17" s="814" t="s">
        <v>47</v>
      </c>
      <c r="O17" s="814" t="s">
        <v>48</v>
      </c>
      <c r="P17" s="814" t="s">
        <v>49</v>
      </c>
      <c r="Q17" s="862"/>
      <c r="R17" s="862"/>
      <c r="S17" s="862"/>
      <c r="T17" s="863"/>
      <c r="U17" s="1165" t="s">
        <v>50</v>
      </c>
      <c r="V17" s="856"/>
      <c r="W17" s="814" t="s">
        <v>51</v>
      </c>
      <c r="X17" s="814" t="s">
        <v>52</v>
      </c>
      <c r="Y17" s="1166" t="s">
        <v>53</v>
      </c>
      <c r="Z17" s="1027" t="s">
        <v>54</v>
      </c>
      <c r="AA17" s="1004" t="s">
        <v>55</v>
      </c>
      <c r="AB17" s="1004" t="s">
        <v>56</v>
      </c>
      <c r="AC17" s="1004" t="s">
        <v>57</v>
      </c>
      <c r="AD17" s="1004" t="s">
        <v>58</v>
      </c>
      <c r="AE17" s="1110"/>
      <c r="AF17" s="1111"/>
      <c r="AG17" s="66"/>
      <c r="BD17" s="65" t="s">
        <v>59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60</v>
      </c>
      <c r="V18" s="67" t="s">
        <v>61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62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79</v>
      </c>
      <c r="Q26" s="762"/>
      <c r="R26" s="762"/>
      <c r="S26" s="762"/>
      <c r="T26" s="762"/>
      <c r="U26" s="762"/>
      <c r="V26" s="763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79</v>
      </c>
      <c r="Q27" s="762"/>
      <c r="R27" s="762"/>
      <c r="S27" s="762"/>
      <c r="T27" s="762"/>
      <c r="U27" s="762"/>
      <c r="V27" s="763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79</v>
      </c>
      <c r="Q30" s="762"/>
      <c r="R30" s="762"/>
      <c r="S30" s="762"/>
      <c r="T30" s="762"/>
      <c r="U30" s="762"/>
      <c r="V30" s="763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79</v>
      </c>
      <c r="Q31" s="762"/>
      <c r="R31" s="762"/>
      <c r="S31" s="762"/>
      <c r="T31" s="762"/>
      <c r="U31" s="762"/>
      <c r="V31" s="763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87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68</v>
      </c>
      <c r="X35" s="741">
        <v>300</v>
      </c>
      <c r="Y35" s="742">
        <f>IFERROR(IF(X35="",0,CEILING((X35/$H35),1)*$H35),"")</f>
        <v>302.40000000000003</v>
      </c>
      <c r="Z35" s="36">
        <f>IFERROR(IF(Y35=0,"",ROUNDUP(Y35/H35,0)*0.01898),"")</f>
        <v>0.53144000000000002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312.08333333333331</v>
      </c>
      <c r="BN35" s="64">
        <f>IFERROR(Y35*I35/H35,"0")</f>
        <v>314.58000000000004</v>
      </c>
      <c r="BO35" s="64">
        <f>IFERROR(1/J35*(X35/H35),"0")</f>
        <v>0.43402777777777773</v>
      </c>
      <c r="BP35" s="64">
        <f>IFERROR(1/J35*(Y35/H35),"0")</f>
        <v>0.4375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49">
        <v>4607091385687</v>
      </c>
      <c r="E37" s="750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79</v>
      </c>
      <c r="Q40" s="762"/>
      <c r="R40" s="762"/>
      <c r="S40" s="762"/>
      <c r="T40" s="762"/>
      <c r="U40" s="762"/>
      <c r="V40" s="763"/>
      <c r="W40" s="37" t="s">
        <v>80</v>
      </c>
      <c r="X40" s="743">
        <f>IFERROR(X35/H35,"0")+IFERROR(X36/H36,"0")+IFERROR(X37/H37,"0")+IFERROR(X38/H38,"0")+IFERROR(X39/H39,"0")</f>
        <v>27.777777777777775</v>
      </c>
      <c r="Y40" s="743">
        <f>IFERROR(Y35/H35,"0")+IFERROR(Y36/H36,"0")+IFERROR(Y37/H37,"0")+IFERROR(Y38/H38,"0")+IFERROR(Y39/H39,"0")</f>
        <v>28</v>
      </c>
      <c r="Z40" s="743">
        <f>IFERROR(IF(Z35="",0,Z35),"0")+IFERROR(IF(Z36="",0,Z36),"0")+IFERROR(IF(Z37="",0,Z37),"0")+IFERROR(IF(Z38="",0,Z38),"0")+IFERROR(IF(Z39="",0,Z39),"0")</f>
        <v>0.53144000000000002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79</v>
      </c>
      <c r="Q41" s="762"/>
      <c r="R41" s="762"/>
      <c r="S41" s="762"/>
      <c r="T41" s="762"/>
      <c r="U41" s="762"/>
      <c r="V41" s="763"/>
      <c r="W41" s="37" t="s">
        <v>68</v>
      </c>
      <c r="X41" s="743">
        <f>IFERROR(SUM(X35:X39),"0")</f>
        <v>300</v>
      </c>
      <c r="Y41" s="743">
        <f>IFERROR(SUM(Y35:Y39),"0")</f>
        <v>302.40000000000003</v>
      </c>
      <c r="Z41" s="37"/>
      <c r="AA41" s="744"/>
      <c r="AB41" s="744"/>
      <c r="AC41" s="744"/>
    </row>
    <row r="42" spans="1:68" ht="14.25" hidden="1" customHeight="1" x14ac:dyDescent="0.25">
      <c r="A42" s="758" t="s">
        <v>63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79</v>
      </c>
      <c r="Q45" s="762"/>
      <c r="R45" s="762"/>
      <c r="S45" s="762"/>
      <c r="T45" s="762"/>
      <c r="U45" s="762"/>
      <c r="V45" s="763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79</v>
      </c>
      <c r="Q46" s="762"/>
      <c r="R46" s="762"/>
      <c r="S46" s="762"/>
      <c r="T46" s="762"/>
      <c r="U46" s="762"/>
      <c r="V46" s="763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113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89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126</v>
      </c>
      <c r="B53" s="54" t="s">
        <v>127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79</v>
      </c>
      <c r="Q56" s="762"/>
      <c r="R56" s="762"/>
      <c r="S56" s="762"/>
      <c r="T56" s="762"/>
      <c r="U56" s="762"/>
      <c r="V56" s="763"/>
      <c r="W56" s="37" t="s">
        <v>80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hidden="1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79</v>
      </c>
      <c r="Q57" s="762"/>
      <c r="R57" s="762"/>
      <c r="S57" s="762"/>
      <c r="T57" s="762"/>
      <c r="U57" s="762"/>
      <c r="V57" s="763"/>
      <c r="W57" s="37" t="s">
        <v>68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hidden="1" customHeight="1" x14ac:dyDescent="0.25">
      <c r="A58" s="758" t="s">
        <v>134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68</v>
      </c>
      <c r="X59" s="741">
        <v>100</v>
      </c>
      <c r="Y59" s="742">
        <f>IFERROR(IF(X59="",0,CEILING((X59/$H59),1)*$H59),"")</f>
        <v>108</v>
      </c>
      <c r="Z59" s="36">
        <f>IFERROR(IF(Y59=0,"",ROUNDUP(Y59/H59,0)*0.01898),"")</f>
        <v>0.1898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104.02777777777777</v>
      </c>
      <c r="BN59" s="64">
        <f>IFERROR(Y59*I59/H59,"0")</f>
        <v>112.34999999999998</v>
      </c>
      <c r="BO59" s="64">
        <f>IFERROR(1/J59*(X59/H59),"0")</f>
        <v>0.14467592592592593</v>
      </c>
      <c r="BP59" s="64">
        <f>IFERROR(1/J59*(Y59/H59),"0")</f>
        <v>0.15625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79</v>
      </c>
      <c r="Q63" s="762"/>
      <c r="R63" s="762"/>
      <c r="S63" s="762"/>
      <c r="T63" s="762"/>
      <c r="U63" s="762"/>
      <c r="V63" s="763"/>
      <c r="W63" s="37" t="s">
        <v>80</v>
      </c>
      <c r="X63" s="743">
        <f>IFERROR(X59/H59,"0")+IFERROR(X60/H60,"0")+IFERROR(X61/H61,"0")+IFERROR(X62/H62,"0")</f>
        <v>9.2592592592592595</v>
      </c>
      <c r="Y63" s="743">
        <f>IFERROR(Y59/H59,"0")+IFERROR(Y60/H60,"0")+IFERROR(Y61/H61,"0")+IFERROR(Y62/H62,"0")</f>
        <v>10</v>
      </c>
      <c r="Z63" s="743">
        <f>IFERROR(IF(Z59="",0,Z59),"0")+IFERROR(IF(Z60="",0,Z60),"0")+IFERROR(IF(Z61="",0,Z61),"0")+IFERROR(IF(Z62="",0,Z62),"0")</f>
        <v>0.1898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79</v>
      </c>
      <c r="Q64" s="762"/>
      <c r="R64" s="762"/>
      <c r="S64" s="762"/>
      <c r="T64" s="762"/>
      <c r="U64" s="762"/>
      <c r="V64" s="763"/>
      <c r="W64" s="37" t="s">
        <v>68</v>
      </c>
      <c r="X64" s="743">
        <f>IFERROR(SUM(X59:X62),"0")</f>
        <v>100</v>
      </c>
      <c r="Y64" s="743">
        <f>IFERROR(SUM(Y59:Y62),"0")</f>
        <v>108</v>
      </c>
      <c r="Z64" s="37"/>
      <c r="AA64" s="744"/>
      <c r="AB64" s="744"/>
      <c r="AC64" s="744"/>
    </row>
    <row r="65" spans="1:68" ht="14.25" hidden="1" customHeight="1" x14ac:dyDescent="0.25">
      <c r="A65" s="758" t="s">
        <v>145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146</v>
      </c>
      <c r="B66" s="54" t="s">
        <v>147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152</v>
      </c>
      <c r="B68" s="54" t="s">
        <v>153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79</v>
      </c>
      <c r="Q72" s="762"/>
      <c r="R72" s="762"/>
      <c r="S72" s="762"/>
      <c r="T72" s="762"/>
      <c r="U72" s="762"/>
      <c r="V72" s="763"/>
      <c r="W72" s="37" t="s">
        <v>80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79</v>
      </c>
      <c r="Q73" s="762"/>
      <c r="R73" s="762"/>
      <c r="S73" s="762"/>
      <c r="T73" s="762"/>
      <c r="U73" s="762"/>
      <c r="V73" s="763"/>
      <c r="W73" s="37" t="s">
        <v>68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63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161</v>
      </c>
      <c r="B75" s="54" t="s">
        <v>162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167</v>
      </c>
      <c r="B77" s="54" t="s">
        <v>168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170</v>
      </c>
      <c r="B78" s="54" t="s">
        <v>171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174</v>
      </c>
      <c r="B80" s="54" t="s">
        <v>175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79</v>
      </c>
      <c r="Q81" s="762"/>
      <c r="R81" s="762"/>
      <c r="S81" s="762"/>
      <c r="T81" s="762"/>
      <c r="U81" s="762"/>
      <c r="V81" s="763"/>
      <c r="W81" s="37" t="s">
        <v>80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79</v>
      </c>
      <c r="Q82" s="762"/>
      <c r="R82" s="762"/>
      <c r="S82" s="762"/>
      <c r="T82" s="762"/>
      <c r="U82" s="762"/>
      <c r="V82" s="763"/>
      <c r="W82" s="37" t="s">
        <v>68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176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177</v>
      </c>
      <c r="B84" s="54" t="s">
        <v>178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177</v>
      </c>
      <c r="B85" s="54" t="s">
        <v>180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181</v>
      </c>
      <c r="B86" s="54" t="s">
        <v>182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79</v>
      </c>
      <c r="Q87" s="762"/>
      <c r="R87" s="762"/>
      <c r="S87" s="762"/>
      <c r="T87" s="762"/>
      <c r="U87" s="762"/>
      <c r="V87" s="763"/>
      <c r="W87" s="37" t="s">
        <v>80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79</v>
      </c>
      <c r="Q88" s="762"/>
      <c r="R88" s="762"/>
      <c r="S88" s="762"/>
      <c r="T88" s="762"/>
      <c r="U88" s="762"/>
      <c r="V88" s="763"/>
      <c r="W88" s="37" t="s">
        <v>68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184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68</v>
      </c>
      <c r="X91" s="741">
        <v>300</v>
      </c>
      <c r="Y91" s="742">
        <f>IFERROR(IF(X91="",0,CEILING((X91/$H91),1)*$H91),"")</f>
        <v>302.40000000000003</v>
      </c>
      <c r="Z91" s="36">
        <f>IFERROR(IF(Y91=0,"",ROUNDUP(Y91/H91,0)*0.01898),"")</f>
        <v>0.53144000000000002</v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312.08333333333331</v>
      </c>
      <c r="BN91" s="64">
        <f>IFERROR(Y91*I91/H91,"0")</f>
        <v>314.58000000000004</v>
      </c>
      <c r="BO91" s="64">
        <f>IFERROR(1/J91*(X91/H91),"0")</f>
        <v>0.43402777777777773</v>
      </c>
      <c r="BP91" s="64">
        <f>IFERROR(1/J91*(Y91/H91),"0")</f>
        <v>0.4375</v>
      </c>
    </row>
    <row r="92" spans="1:68" ht="16.5" hidden="1" customHeight="1" x14ac:dyDescent="0.25">
      <c r="A92" s="54" t="s">
        <v>188</v>
      </c>
      <c r="B92" s="54" t="s">
        <v>189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190</v>
      </c>
      <c r="B93" s="54" t="s">
        <v>191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79</v>
      </c>
      <c r="Q94" s="762"/>
      <c r="R94" s="762"/>
      <c r="S94" s="762"/>
      <c r="T94" s="762"/>
      <c r="U94" s="762"/>
      <c r="V94" s="763"/>
      <c r="W94" s="37" t="s">
        <v>80</v>
      </c>
      <c r="X94" s="743">
        <f>IFERROR(X91/H91,"0")+IFERROR(X92/H92,"0")+IFERROR(X93/H93,"0")</f>
        <v>27.777777777777775</v>
      </c>
      <c r="Y94" s="743">
        <f>IFERROR(Y91/H91,"0")+IFERROR(Y92/H92,"0")+IFERROR(Y93/H93,"0")</f>
        <v>28</v>
      </c>
      <c r="Z94" s="743">
        <f>IFERROR(IF(Z91="",0,Z91),"0")+IFERROR(IF(Z92="",0,Z92),"0")+IFERROR(IF(Z93="",0,Z93),"0")</f>
        <v>0.53144000000000002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79</v>
      </c>
      <c r="Q95" s="762"/>
      <c r="R95" s="762"/>
      <c r="S95" s="762"/>
      <c r="T95" s="762"/>
      <c r="U95" s="762"/>
      <c r="V95" s="763"/>
      <c r="W95" s="37" t="s">
        <v>68</v>
      </c>
      <c r="X95" s="743">
        <f>IFERROR(SUM(X91:X93),"0")</f>
        <v>300</v>
      </c>
      <c r="Y95" s="743">
        <f>IFERROR(SUM(Y91:Y93),"0")</f>
        <v>302.40000000000003</v>
      </c>
      <c r="Z95" s="37"/>
      <c r="AA95" s="744"/>
      <c r="AB95" s="744"/>
      <c r="AC95" s="744"/>
    </row>
    <row r="96" spans="1:68" ht="14.25" hidden="1" customHeight="1" x14ac:dyDescent="0.25">
      <c r="A96" s="758" t="s">
        <v>63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193</v>
      </c>
      <c r="B97" s="54" t="s">
        <v>194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hidden="1" customHeight="1" x14ac:dyDescent="0.25">
      <c r="A98" s="54" t="s">
        <v>193</v>
      </c>
      <c r="B98" s="54" t="s">
        <v>196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hidden="1" customHeight="1" x14ac:dyDescent="0.25">
      <c r="A99" s="54" t="s">
        <v>197</v>
      </c>
      <c r="B99" s="54" t="s">
        <v>198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hidden="1" customHeight="1" x14ac:dyDescent="0.25">
      <c r="A100" s="54" t="s">
        <v>197</v>
      </c>
      <c r="B100" s="54" t="s">
        <v>199</v>
      </c>
      <c r="C100" s="31">
        <v>4301052039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765" t="s">
        <v>200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hidden="1" customHeight="1" x14ac:dyDescent="0.25">
      <c r="A101" s="54" t="s">
        <v>197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9" t="s">
        <v>202</v>
      </c>
      <c r="Q101" s="752"/>
      <c r="R101" s="752"/>
      <c r="S101" s="752"/>
      <c r="T101" s="753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204</v>
      </c>
      <c r="B102" s="54" t="s">
        <v>205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207</v>
      </c>
      <c r="B103" s="54" t="s">
        <v>208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207</v>
      </c>
      <c r="B104" s="54" t="s">
        <v>209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79</v>
      </c>
      <c r="Q105" s="762"/>
      <c r="R105" s="762"/>
      <c r="S105" s="762"/>
      <c r="T105" s="762"/>
      <c r="U105" s="762"/>
      <c r="V105" s="763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0</v>
      </c>
      <c r="Y105" s="743">
        <f>IFERROR(Y97/H97,"0")+IFERROR(Y98/H98,"0")+IFERROR(Y99/H99,"0")+IFERROR(Y100/H100,"0")+IFERROR(Y101/H101,"0")+IFERROR(Y102/H102,"0")+IFERROR(Y103/H103,"0")+IFERROR(Y104/H104,"0")</f>
        <v>0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79</v>
      </c>
      <c r="Q106" s="762"/>
      <c r="R106" s="762"/>
      <c r="S106" s="762"/>
      <c r="T106" s="762"/>
      <c r="U106" s="762"/>
      <c r="V106" s="763"/>
      <c r="W106" s="37" t="s">
        <v>68</v>
      </c>
      <c r="X106" s="743">
        <f>IFERROR(SUM(X97:X104),"0")</f>
        <v>0</v>
      </c>
      <c r="Y106" s="743">
        <f>IFERROR(SUM(Y97:Y104),"0")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210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211</v>
      </c>
      <c r="B109" s="54" t="s">
        <v>212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214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217</v>
      </c>
      <c r="B112" s="54" t="s">
        <v>218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219</v>
      </c>
      <c r="B113" s="54" t="s">
        <v>220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79</v>
      </c>
      <c r="Q114" s="762"/>
      <c r="R114" s="762"/>
      <c r="S114" s="762"/>
      <c r="T114" s="762"/>
      <c r="U114" s="762"/>
      <c r="V114" s="763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79</v>
      </c>
      <c r="Q115" s="762"/>
      <c r="R115" s="762"/>
      <c r="S115" s="762"/>
      <c r="T115" s="762"/>
      <c r="U115" s="762"/>
      <c r="V115" s="763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134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221</v>
      </c>
      <c r="B117" s="54" t="s">
        <v>222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224</v>
      </c>
      <c r="B118" s="54" t="s">
        <v>225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226</v>
      </c>
      <c r="B119" s="54" t="s">
        <v>227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79</v>
      </c>
      <c r="Q120" s="762"/>
      <c r="R120" s="762"/>
      <c r="S120" s="762"/>
      <c r="T120" s="762"/>
      <c r="U120" s="762"/>
      <c r="V120" s="763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79</v>
      </c>
      <c r="Q121" s="762"/>
      <c r="R121" s="762"/>
      <c r="S121" s="762"/>
      <c r="T121" s="762"/>
      <c r="U121" s="762"/>
      <c r="V121" s="763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hidden="1" customHeight="1" x14ac:dyDescent="0.25">
      <c r="A123" s="54" t="s">
        <v>228</v>
      </c>
      <c r="B123" s="54" t="s">
        <v>229</v>
      </c>
      <c r="C123" s="31">
        <v>4301051360</v>
      </c>
      <c r="D123" s="749">
        <v>4607091385168</v>
      </c>
      <c r="E123" s="750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10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hidden="1" customHeight="1" x14ac:dyDescent="0.25">
      <c r="A124" s="54" t="s">
        <v>228</v>
      </c>
      <c r="B124" s="54" t="s">
        <v>231</v>
      </c>
      <c r="C124" s="31">
        <v>4301051625</v>
      </c>
      <c r="D124" s="749">
        <v>4607091385168</v>
      </c>
      <c r="E124" s="750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236</v>
      </c>
      <c r="B126" s="54" t="s">
        <v>237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hidden="1" customHeight="1" x14ac:dyDescent="0.25">
      <c r="A127" s="54" t="s">
        <v>238</v>
      </c>
      <c r="B127" s="54" t="s">
        <v>239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hidden="1" customHeight="1" x14ac:dyDescent="0.25">
      <c r="A128" s="54" t="s">
        <v>240</v>
      </c>
      <c r="B128" s="54" t="s">
        <v>241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242</v>
      </c>
      <c r="B129" s="54" t="s">
        <v>243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hidden="1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79</v>
      </c>
      <c r="Q130" s="762"/>
      <c r="R130" s="762"/>
      <c r="S130" s="762"/>
      <c r="T130" s="762"/>
      <c r="U130" s="762"/>
      <c r="V130" s="763"/>
      <c r="W130" s="37" t="s">
        <v>80</v>
      </c>
      <c r="X130" s="743">
        <f>IFERROR(X123/H123,"0")+IFERROR(X124/H124,"0")+IFERROR(X125/H125,"0")+IFERROR(X126/H126,"0")+IFERROR(X127/H127,"0")+IFERROR(X128/H128,"0")+IFERROR(X129/H129,"0")</f>
        <v>0</v>
      </c>
      <c r="Y130" s="743">
        <f>IFERROR(Y123/H123,"0")+IFERROR(Y124/H124,"0")+IFERROR(Y125/H125,"0")+IFERROR(Y126/H126,"0")+IFERROR(Y127/H127,"0")+IFERROR(Y128/H128,"0")+IFERROR(Y129/H129,"0")</f>
        <v>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744"/>
      <c r="AB130" s="744"/>
      <c r="AC130" s="744"/>
    </row>
    <row r="131" spans="1:68" hidden="1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79</v>
      </c>
      <c r="Q131" s="762"/>
      <c r="R131" s="762"/>
      <c r="S131" s="762"/>
      <c r="T131" s="762"/>
      <c r="U131" s="762"/>
      <c r="V131" s="763"/>
      <c r="W131" s="37" t="s">
        <v>68</v>
      </c>
      <c r="X131" s="743">
        <f>IFERROR(SUM(X123:X129),"0")</f>
        <v>0</v>
      </c>
      <c r="Y131" s="743">
        <f>IFERROR(SUM(Y123:Y129),"0")</f>
        <v>0</v>
      </c>
      <c r="Z131" s="37"/>
      <c r="AA131" s="744"/>
      <c r="AB131" s="744"/>
      <c r="AC131" s="744"/>
    </row>
    <row r="132" spans="1:68" ht="14.25" hidden="1" customHeight="1" x14ac:dyDescent="0.25">
      <c r="A132" s="758" t="s">
        <v>176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245</v>
      </c>
      <c r="B133" s="54" t="s">
        <v>246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249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79</v>
      </c>
      <c r="Q135" s="762"/>
      <c r="R135" s="762"/>
      <c r="S135" s="762"/>
      <c r="T135" s="762"/>
      <c r="U135" s="762"/>
      <c r="V135" s="763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79</v>
      </c>
      <c r="Q136" s="762"/>
      <c r="R136" s="762"/>
      <c r="S136" s="762"/>
      <c r="T136" s="762"/>
      <c r="U136" s="762"/>
      <c r="V136" s="763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251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89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252</v>
      </c>
      <c r="B139" s="54" t="s">
        <v>253</v>
      </c>
      <c r="C139" s="31">
        <v>4301011564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252</v>
      </c>
      <c r="B140" s="54" t="s">
        <v>255</v>
      </c>
      <c r="C140" s="31">
        <v>4301011562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79</v>
      </c>
      <c r="Q141" s="762"/>
      <c r="R141" s="762"/>
      <c r="S141" s="762"/>
      <c r="T141" s="762"/>
      <c r="U141" s="762"/>
      <c r="V141" s="763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79</v>
      </c>
      <c r="Q142" s="762"/>
      <c r="R142" s="762"/>
      <c r="S142" s="762"/>
      <c r="T142" s="762"/>
      <c r="U142" s="762"/>
      <c r="V142" s="763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145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256</v>
      </c>
      <c r="B144" s="54" t="s">
        <v>257</v>
      </c>
      <c r="C144" s="31">
        <v>4301031234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256</v>
      </c>
      <c r="B145" s="54" t="s">
        <v>259</v>
      </c>
      <c r="C145" s="31">
        <v>4301031235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79</v>
      </c>
      <c r="Q146" s="762"/>
      <c r="R146" s="762"/>
      <c r="S146" s="762"/>
      <c r="T146" s="762"/>
      <c r="U146" s="762"/>
      <c r="V146" s="763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79</v>
      </c>
      <c r="Q147" s="762"/>
      <c r="R147" s="762"/>
      <c r="S147" s="762"/>
      <c r="T147" s="762"/>
      <c r="U147" s="762"/>
      <c r="V147" s="763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63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260</v>
      </c>
      <c r="B149" s="54" t="s">
        <v>261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260</v>
      </c>
      <c r="B150" s="54" t="s">
        <v>262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79</v>
      </c>
      <c r="Q151" s="762"/>
      <c r="R151" s="762"/>
      <c r="S151" s="762"/>
      <c r="T151" s="762"/>
      <c r="U151" s="762"/>
      <c r="V151" s="763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79</v>
      </c>
      <c r="Q152" s="762"/>
      <c r="R152" s="762"/>
      <c r="S152" s="762"/>
      <c r="T152" s="762"/>
      <c r="U152" s="762"/>
      <c r="V152" s="763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87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89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263</v>
      </c>
      <c r="B155" s="54" t="s">
        <v>264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79</v>
      </c>
      <c r="Q156" s="762"/>
      <c r="R156" s="762"/>
      <c r="S156" s="762"/>
      <c r="T156" s="762"/>
      <c r="U156" s="762"/>
      <c r="V156" s="763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79</v>
      </c>
      <c r="Q157" s="762"/>
      <c r="R157" s="762"/>
      <c r="S157" s="762"/>
      <c r="T157" s="762"/>
      <c r="U157" s="762"/>
      <c r="V157" s="763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145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266</v>
      </c>
      <c r="B159" s="54" t="s">
        <v>267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272</v>
      </c>
      <c r="B161" s="54" t="s">
        <v>273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275</v>
      </c>
      <c r="B162" s="54" t="s">
        <v>276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277</v>
      </c>
      <c r="B163" s="54" t="s">
        <v>278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79</v>
      </c>
      <c r="Q164" s="762"/>
      <c r="R164" s="762"/>
      <c r="S164" s="762"/>
      <c r="T164" s="762"/>
      <c r="U164" s="762"/>
      <c r="V164" s="763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79</v>
      </c>
      <c r="Q165" s="762"/>
      <c r="R165" s="762"/>
      <c r="S165" s="762"/>
      <c r="T165" s="762"/>
      <c r="U165" s="762"/>
      <c r="V165" s="763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63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279</v>
      </c>
      <c r="B167" s="54" t="s">
        <v>280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282</v>
      </c>
      <c r="B168" s="54" t="s">
        <v>283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79</v>
      </c>
      <c r="Q169" s="762"/>
      <c r="R169" s="762"/>
      <c r="S169" s="762"/>
      <c r="T169" s="762"/>
      <c r="U169" s="762"/>
      <c r="V169" s="763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79</v>
      </c>
      <c r="Q170" s="762"/>
      <c r="R170" s="762"/>
      <c r="S170" s="762"/>
      <c r="T170" s="762"/>
      <c r="U170" s="762"/>
      <c r="V170" s="763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285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286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134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287</v>
      </c>
      <c r="B174" s="54" t="s">
        <v>288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79</v>
      </c>
      <c r="Q175" s="762"/>
      <c r="R175" s="762"/>
      <c r="S175" s="762"/>
      <c r="T175" s="762"/>
      <c r="U175" s="762"/>
      <c r="V175" s="763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79</v>
      </c>
      <c r="Q176" s="762"/>
      <c r="R176" s="762"/>
      <c r="S176" s="762"/>
      <c r="T176" s="762"/>
      <c r="U176" s="762"/>
      <c r="V176" s="763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145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290</v>
      </c>
      <c r="B178" s="54" t="s">
        <v>291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1061" t="s">
        <v>292</v>
      </c>
      <c r="Q178" s="752"/>
      <c r="R178" s="752"/>
      <c r="S178" s="752"/>
      <c r="T178" s="753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295</v>
      </c>
      <c r="B179" s="54" t="s">
        <v>296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68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298</v>
      </c>
      <c r="B180" s="54" t="s">
        <v>299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hidden="1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79</v>
      </c>
      <c r="Q187" s="762"/>
      <c r="R187" s="762"/>
      <c r="S187" s="762"/>
      <c r="T187" s="762"/>
      <c r="U187" s="762"/>
      <c r="V187" s="763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hidden="1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79</v>
      </c>
      <c r="Q188" s="762"/>
      <c r="R188" s="762"/>
      <c r="S188" s="762"/>
      <c r="T188" s="762"/>
      <c r="U188" s="762"/>
      <c r="V188" s="763"/>
      <c r="W188" s="37" t="s">
        <v>68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hidden="1" customHeight="1" x14ac:dyDescent="0.25">
      <c r="A189" s="745" t="s">
        <v>315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89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316</v>
      </c>
      <c r="B191" s="54" t="s">
        <v>317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79</v>
      </c>
      <c r="Q193" s="762"/>
      <c r="R193" s="762"/>
      <c r="S193" s="762"/>
      <c r="T193" s="762"/>
      <c r="U193" s="762"/>
      <c r="V193" s="763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79</v>
      </c>
      <c r="Q194" s="762"/>
      <c r="R194" s="762"/>
      <c r="S194" s="762"/>
      <c r="T194" s="762"/>
      <c r="U194" s="762"/>
      <c r="V194" s="763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134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321</v>
      </c>
      <c r="B196" s="54" t="s">
        <v>322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324</v>
      </c>
      <c r="B197" s="54" t="s">
        <v>325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79</v>
      </c>
      <c r="Q198" s="762"/>
      <c r="R198" s="762"/>
      <c r="S198" s="762"/>
      <c r="T198" s="762"/>
      <c r="U198" s="762"/>
      <c r="V198" s="763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79</v>
      </c>
      <c r="Q199" s="762"/>
      <c r="R199" s="762"/>
      <c r="S199" s="762"/>
      <c r="T199" s="762"/>
      <c r="U199" s="762"/>
      <c r="V199" s="763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145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326</v>
      </c>
      <c r="B201" s="54" t="s">
        <v>327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68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340</v>
      </c>
      <c r="B206" s="54" t="s">
        <v>341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342</v>
      </c>
      <c r="B207" s="54" t="s">
        <v>343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hidden="1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79</v>
      </c>
      <c r="Q209" s="762"/>
      <c r="R209" s="762"/>
      <c r="S209" s="762"/>
      <c r="T209" s="762"/>
      <c r="U209" s="762"/>
      <c r="V209" s="763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hidden="1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79</v>
      </c>
      <c r="Q210" s="762"/>
      <c r="R210" s="762"/>
      <c r="S210" s="762"/>
      <c r="T210" s="762"/>
      <c r="U210" s="762"/>
      <c r="V210" s="763"/>
      <c r="W210" s="37" t="s">
        <v>68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hidden="1" customHeight="1" x14ac:dyDescent="0.25">
      <c r="A211" s="758" t="s">
        <v>63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346</v>
      </c>
      <c r="B212" s="54" t="s">
        <v>347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355</v>
      </c>
      <c r="B215" s="54" t="s">
        <v>356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hidden="1" customHeight="1" x14ac:dyDescent="0.25">
      <c r="A216" s="54" t="s">
        <v>358</v>
      </c>
      <c r="B216" s="54" t="s">
        <v>359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hidden="1" customHeight="1" x14ac:dyDescent="0.25">
      <c r="A217" s="54" t="s">
        <v>360</v>
      </c>
      <c r="B217" s="54" t="s">
        <v>361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hidden="1" customHeight="1" x14ac:dyDescent="0.25">
      <c r="A219" s="54" t="s">
        <v>365</v>
      </c>
      <c r="B219" s="54" t="s">
        <v>366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hidden="1" customHeight="1" x14ac:dyDescent="0.25">
      <c r="A222" s="54" t="s">
        <v>372</v>
      </c>
      <c r="B222" s="54" t="s">
        <v>373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79</v>
      </c>
      <c r="Q224" s="762"/>
      <c r="R224" s="762"/>
      <c r="S224" s="762"/>
      <c r="T224" s="762"/>
      <c r="U224" s="762"/>
      <c r="V224" s="763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79</v>
      </c>
      <c r="Q225" s="762"/>
      <c r="R225" s="762"/>
      <c r="S225" s="762"/>
      <c r="T225" s="762"/>
      <c r="U225" s="762"/>
      <c r="V225" s="763"/>
      <c r="W225" s="37" t="s">
        <v>68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8" t="s">
        <v>176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379</v>
      </c>
      <c r="B227" s="54" t="s">
        <v>380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1038" t="s">
        <v>381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383</v>
      </c>
      <c r="B228" s="54" t="s">
        <v>384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79</v>
      </c>
      <c r="Q231" s="762"/>
      <c r="R231" s="762"/>
      <c r="S231" s="762"/>
      <c r="T231" s="762"/>
      <c r="U231" s="762"/>
      <c r="V231" s="763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79</v>
      </c>
      <c r="Q232" s="762"/>
      <c r="R232" s="762"/>
      <c r="S232" s="762"/>
      <c r="T232" s="762"/>
      <c r="U232" s="762"/>
      <c r="V232" s="763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391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392</v>
      </c>
      <c r="B235" s="54" t="s">
        <v>393</v>
      </c>
      <c r="C235" s="31">
        <v>4301011945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392</v>
      </c>
      <c r="B236" s="54" t="s">
        <v>396</v>
      </c>
      <c r="C236" s="31">
        <v>4301011717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401</v>
      </c>
      <c r="B238" s="54" t="s">
        <v>402</v>
      </c>
      <c r="C238" s="31">
        <v>4301011944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401</v>
      </c>
      <c r="B239" s="54" t="s">
        <v>403</v>
      </c>
      <c r="C239" s="31">
        <v>4301011733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407</v>
      </c>
      <c r="B241" s="54" t="s">
        <v>408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409</v>
      </c>
      <c r="B242" s="54" t="s">
        <v>410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79</v>
      </c>
      <c r="Q243" s="762"/>
      <c r="R243" s="762"/>
      <c r="S243" s="762"/>
      <c r="T243" s="762"/>
      <c r="U243" s="762"/>
      <c r="V243" s="763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79</v>
      </c>
      <c r="Q244" s="762"/>
      <c r="R244" s="762"/>
      <c r="S244" s="762"/>
      <c r="T244" s="762"/>
      <c r="U244" s="762"/>
      <c r="V244" s="763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411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412</v>
      </c>
      <c r="B247" s="54" t="s">
        <v>413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412</v>
      </c>
      <c r="B248" s="54" t="s">
        <v>415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4301011941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420</v>
      </c>
      <c r="B251" s="54" t="s">
        <v>422</v>
      </c>
      <c r="C251" s="31">
        <v>4301011721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429</v>
      </c>
      <c r="B254" s="54" t="s">
        <v>430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431</v>
      </c>
      <c r="B255" s="54" t="s">
        <v>432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79</v>
      </c>
      <c r="Q256" s="762"/>
      <c r="R256" s="762"/>
      <c r="S256" s="762"/>
      <c r="T256" s="762"/>
      <c r="U256" s="762"/>
      <c r="V256" s="763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79</v>
      </c>
      <c r="Q257" s="762"/>
      <c r="R257" s="762"/>
      <c r="S257" s="762"/>
      <c r="T257" s="762"/>
      <c r="U257" s="762"/>
      <c r="V257" s="763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134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433</v>
      </c>
      <c r="B259" s="54" t="s">
        <v>434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79</v>
      </c>
      <c r="Q260" s="762"/>
      <c r="R260" s="762"/>
      <c r="S260" s="762"/>
      <c r="T260" s="762"/>
      <c r="U260" s="762"/>
      <c r="V260" s="763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79</v>
      </c>
      <c r="Q261" s="762"/>
      <c r="R261" s="762"/>
      <c r="S261" s="762"/>
      <c r="T261" s="762"/>
      <c r="U261" s="762"/>
      <c r="V261" s="763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436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437</v>
      </c>
      <c r="B264" s="54" t="s">
        <v>438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440</v>
      </c>
      <c r="B265" s="54" t="s">
        <v>441</v>
      </c>
      <c r="C265" s="31">
        <v>4301011910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440</v>
      </c>
      <c r="B266" s="54" t="s">
        <v>443</v>
      </c>
      <c r="C266" s="31">
        <v>4301011850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445</v>
      </c>
      <c r="B267" s="54" t="s">
        <v>446</v>
      </c>
      <c r="C267" s="31">
        <v>4301011313</v>
      </c>
      <c r="D267" s="749">
        <v>4607091385984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448</v>
      </c>
      <c r="B268" s="54" t="s">
        <v>449</v>
      </c>
      <c r="C268" s="31">
        <v>4301011853</v>
      </c>
      <c r="D268" s="749">
        <v>4680115885851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451</v>
      </c>
      <c r="B269" s="54" t="s">
        <v>452</v>
      </c>
      <c r="C269" s="31">
        <v>4301011319</v>
      </c>
      <c r="D269" s="749">
        <v>4607091387469</v>
      </c>
      <c r="E269" s="750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454</v>
      </c>
      <c r="B270" s="54" t="s">
        <v>455</v>
      </c>
      <c r="C270" s="31">
        <v>4301011852</v>
      </c>
      <c r="D270" s="749">
        <v>4680115885844</v>
      </c>
      <c r="E270" s="750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457</v>
      </c>
      <c r="B271" s="54" t="s">
        <v>458</v>
      </c>
      <c r="C271" s="31">
        <v>4301011316</v>
      </c>
      <c r="D271" s="749">
        <v>4607091387438</v>
      </c>
      <c r="E271" s="750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460</v>
      </c>
      <c r="B272" s="54" t="s">
        <v>461</v>
      </c>
      <c r="C272" s="31">
        <v>4301011851</v>
      </c>
      <c r="D272" s="749">
        <v>4680115885820</v>
      </c>
      <c r="E272" s="750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79</v>
      </c>
      <c r="Q273" s="762"/>
      <c r="R273" s="762"/>
      <c r="S273" s="762"/>
      <c r="T273" s="762"/>
      <c r="U273" s="762"/>
      <c r="V273" s="763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79</v>
      </c>
      <c r="Q274" s="762"/>
      <c r="R274" s="762"/>
      <c r="S274" s="762"/>
      <c r="T274" s="762"/>
      <c r="U274" s="762"/>
      <c r="V274" s="763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463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464</v>
      </c>
      <c r="B277" s="54" t="s">
        <v>465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79</v>
      </c>
      <c r="Q278" s="762"/>
      <c r="R278" s="762"/>
      <c r="S278" s="762"/>
      <c r="T278" s="762"/>
      <c r="U278" s="762"/>
      <c r="V278" s="763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79</v>
      </c>
      <c r="Q279" s="762"/>
      <c r="R279" s="762"/>
      <c r="S279" s="762"/>
      <c r="T279" s="762"/>
      <c r="U279" s="762"/>
      <c r="V279" s="763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466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467</v>
      </c>
      <c r="B282" s="54" t="s">
        <v>468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469</v>
      </c>
      <c r="B283" s="54" t="s">
        <v>470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472</v>
      </c>
      <c r="B284" s="54" t="s">
        <v>473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79</v>
      </c>
      <c r="Q285" s="762"/>
      <c r="R285" s="762"/>
      <c r="S285" s="762"/>
      <c r="T285" s="762"/>
      <c r="U285" s="762"/>
      <c r="V285" s="763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79</v>
      </c>
      <c r="Q286" s="762"/>
      <c r="R286" s="762"/>
      <c r="S286" s="762"/>
      <c r="T286" s="762"/>
      <c r="U286" s="762"/>
      <c r="V286" s="763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475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476</v>
      </c>
      <c r="B289" s="54" t="s">
        <v>477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479</v>
      </c>
      <c r="B290" s="54" t="s">
        <v>480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482</v>
      </c>
      <c r="B291" s="54" t="s">
        <v>483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485</v>
      </c>
      <c r="B292" s="54" t="s">
        <v>486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490</v>
      </c>
      <c r="B294" s="54" t="s">
        <v>491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79</v>
      </c>
      <c r="Q295" s="762"/>
      <c r="R295" s="762"/>
      <c r="S295" s="762"/>
      <c r="T295" s="762"/>
      <c r="U295" s="762"/>
      <c r="V295" s="763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79</v>
      </c>
      <c r="Q296" s="762"/>
      <c r="R296" s="762"/>
      <c r="S296" s="762"/>
      <c r="T296" s="762"/>
      <c r="U296" s="762"/>
      <c r="V296" s="763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493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494</v>
      </c>
      <c r="B299" s="54" t="s">
        <v>495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79</v>
      </c>
      <c r="Q300" s="762"/>
      <c r="R300" s="762"/>
      <c r="S300" s="762"/>
      <c r="T300" s="762"/>
      <c r="U300" s="762"/>
      <c r="V300" s="763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79</v>
      </c>
      <c r="Q301" s="762"/>
      <c r="R301" s="762"/>
      <c r="S301" s="762"/>
      <c r="T301" s="762"/>
      <c r="U301" s="762"/>
      <c r="V301" s="763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145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497</v>
      </c>
      <c r="B303" s="54" t="s">
        <v>498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79</v>
      </c>
      <c r="Q304" s="762"/>
      <c r="R304" s="762"/>
      <c r="S304" s="762"/>
      <c r="T304" s="762"/>
      <c r="U304" s="762"/>
      <c r="V304" s="763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79</v>
      </c>
      <c r="Q305" s="762"/>
      <c r="R305" s="762"/>
      <c r="S305" s="762"/>
      <c r="T305" s="762"/>
      <c r="U305" s="762"/>
      <c r="V305" s="763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500</v>
      </c>
      <c r="B307" s="54" t="s">
        <v>501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503</v>
      </c>
      <c r="B308" s="54" t="s">
        <v>504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79</v>
      </c>
      <c r="Q309" s="762"/>
      <c r="R309" s="762"/>
      <c r="S309" s="762"/>
      <c r="T309" s="762"/>
      <c r="U309" s="762"/>
      <c r="V309" s="763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79</v>
      </c>
      <c r="Q310" s="762"/>
      <c r="R310" s="762"/>
      <c r="S310" s="762"/>
      <c r="T310" s="762"/>
      <c r="U310" s="762"/>
      <c r="V310" s="763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506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507</v>
      </c>
      <c r="B313" s="54" t="s">
        <v>508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79</v>
      </c>
      <c r="Q314" s="762"/>
      <c r="R314" s="762"/>
      <c r="S314" s="762"/>
      <c r="T314" s="762"/>
      <c r="U314" s="762"/>
      <c r="V314" s="763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79</v>
      </c>
      <c r="Q315" s="762"/>
      <c r="R315" s="762"/>
      <c r="S315" s="762"/>
      <c r="T315" s="762"/>
      <c r="U315" s="762"/>
      <c r="V315" s="763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145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510</v>
      </c>
      <c r="B317" s="54" t="s">
        <v>511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79</v>
      </c>
      <c r="Q318" s="762"/>
      <c r="R318" s="762"/>
      <c r="S318" s="762"/>
      <c r="T318" s="762"/>
      <c r="U318" s="762"/>
      <c r="V318" s="763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79</v>
      </c>
      <c r="Q319" s="762"/>
      <c r="R319" s="762"/>
      <c r="S319" s="762"/>
      <c r="T319" s="762"/>
      <c r="U319" s="762"/>
      <c r="V319" s="763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513</v>
      </c>
      <c r="B321" s="54" t="s">
        <v>514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79</v>
      </c>
      <c r="Q323" s="762"/>
      <c r="R323" s="762"/>
      <c r="S323" s="762"/>
      <c r="T323" s="762"/>
      <c r="U323" s="762"/>
      <c r="V323" s="763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79</v>
      </c>
      <c r="Q324" s="762"/>
      <c r="R324" s="762"/>
      <c r="S324" s="762"/>
      <c r="T324" s="762"/>
      <c r="U324" s="762"/>
      <c r="V324" s="763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519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520</v>
      </c>
      <c r="B327" s="54" t="s">
        <v>521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79</v>
      </c>
      <c r="Q329" s="762"/>
      <c r="R329" s="762"/>
      <c r="S329" s="762"/>
      <c r="T329" s="762"/>
      <c r="U329" s="762"/>
      <c r="V329" s="763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79</v>
      </c>
      <c r="Q330" s="762"/>
      <c r="R330" s="762"/>
      <c r="S330" s="762"/>
      <c r="T330" s="762"/>
      <c r="U330" s="762"/>
      <c r="V330" s="763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145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524</v>
      </c>
      <c r="B332" s="54" t="s">
        <v>525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527</v>
      </c>
      <c r="B333" s="54" t="s">
        <v>528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79</v>
      </c>
      <c r="Q334" s="762"/>
      <c r="R334" s="762"/>
      <c r="S334" s="762"/>
      <c r="T334" s="762"/>
      <c r="U334" s="762"/>
      <c r="V334" s="763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79</v>
      </c>
      <c r="Q335" s="762"/>
      <c r="R335" s="762"/>
      <c r="S335" s="762"/>
      <c r="T335" s="762"/>
      <c r="U335" s="762"/>
      <c r="V335" s="763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529</v>
      </c>
      <c r="B337" s="54" t="s">
        <v>530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79</v>
      </c>
      <c r="Q338" s="762"/>
      <c r="R338" s="762"/>
      <c r="S338" s="762"/>
      <c r="T338" s="762"/>
      <c r="U338" s="762"/>
      <c r="V338" s="763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79</v>
      </c>
      <c r="Q339" s="762"/>
      <c r="R339" s="762"/>
      <c r="S339" s="762"/>
      <c r="T339" s="762"/>
      <c r="U339" s="762"/>
      <c r="V339" s="763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532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533</v>
      </c>
      <c r="B342" s="54" t="s">
        <v>534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79</v>
      </c>
      <c r="Q343" s="762"/>
      <c r="R343" s="762"/>
      <c r="S343" s="762"/>
      <c r="T343" s="762"/>
      <c r="U343" s="762"/>
      <c r="V343" s="763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79</v>
      </c>
      <c r="Q344" s="762"/>
      <c r="R344" s="762"/>
      <c r="S344" s="762"/>
      <c r="T344" s="762"/>
      <c r="U344" s="762"/>
      <c r="V344" s="763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536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49">
        <v>4607091386011</v>
      </c>
      <c r="E353" s="750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49">
        <v>4680115885608</v>
      </c>
      <c r="E354" s="750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8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79</v>
      </c>
      <c r="Q355" s="762"/>
      <c r="R355" s="762"/>
      <c r="S355" s="762"/>
      <c r="T355" s="762"/>
      <c r="U355" s="762"/>
      <c r="V355" s="763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79</v>
      </c>
      <c r="Q356" s="762"/>
      <c r="R356" s="762"/>
      <c r="S356" s="762"/>
      <c r="T356" s="762"/>
      <c r="U356" s="762"/>
      <c r="V356" s="763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145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79</v>
      </c>
      <c r="Q362" s="762"/>
      <c r="R362" s="762"/>
      <c r="S362" s="762"/>
      <c r="T362" s="762"/>
      <c r="U362" s="762"/>
      <c r="V362" s="763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79</v>
      </c>
      <c r="Q363" s="762"/>
      <c r="R363" s="762"/>
      <c r="S363" s="762"/>
      <c r="T363" s="762"/>
      <c r="U363" s="762"/>
      <c r="V363" s="763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8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79</v>
      </c>
      <c r="Q371" s="762"/>
      <c r="R371" s="762"/>
      <c r="S371" s="762"/>
      <c r="T371" s="762"/>
      <c r="U371" s="762"/>
      <c r="V371" s="763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79</v>
      </c>
      <c r="Q372" s="762"/>
      <c r="R372" s="762"/>
      <c r="S372" s="762"/>
      <c r="T372" s="762"/>
      <c r="U372" s="762"/>
      <c r="V372" s="763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8" t="s">
        <v>176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591</v>
      </c>
      <c r="B375" s="54" t="s">
        <v>592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79</v>
      </c>
      <c r="Q377" s="762"/>
      <c r="R377" s="762"/>
      <c r="S377" s="762"/>
      <c r="T377" s="762"/>
      <c r="U377" s="762"/>
      <c r="V377" s="763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79</v>
      </c>
      <c r="Q378" s="762"/>
      <c r="R378" s="762"/>
      <c r="S378" s="762"/>
      <c r="T378" s="762"/>
      <c r="U378" s="762"/>
      <c r="V378" s="763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8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597</v>
      </c>
      <c r="B380" s="54" t="s">
        <v>598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67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79</v>
      </c>
      <c r="Q384" s="762"/>
      <c r="R384" s="762"/>
      <c r="S384" s="762"/>
      <c r="T384" s="762"/>
      <c r="U384" s="762"/>
      <c r="V384" s="763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79</v>
      </c>
      <c r="Q385" s="762"/>
      <c r="R385" s="762"/>
      <c r="S385" s="762"/>
      <c r="T385" s="762"/>
      <c r="U385" s="762"/>
      <c r="V385" s="763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8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79</v>
      </c>
      <c r="Q390" s="762"/>
      <c r="R390" s="762"/>
      <c r="S390" s="762"/>
      <c r="T390" s="762"/>
      <c r="U390" s="762"/>
      <c r="V390" s="763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79</v>
      </c>
      <c r="Q391" s="762"/>
      <c r="R391" s="762"/>
      <c r="S391" s="762"/>
      <c r="T391" s="762"/>
      <c r="U391" s="762"/>
      <c r="V391" s="763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145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79</v>
      </c>
      <c r="Q395" s="762"/>
      <c r="R395" s="762"/>
      <c r="S395" s="762"/>
      <c r="T395" s="762"/>
      <c r="U395" s="762"/>
      <c r="V395" s="763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79</v>
      </c>
      <c r="Q396" s="762"/>
      <c r="R396" s="762"/>
      <c r="S396" s="762"/>
      <c r="T396" s="762"/>
      <c r="U396" s="762"/>
      <c r="V396" s="763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79</v>
      </c>
      <c r="Q401" s="762"/>
      <c r="R401" s="762"/>
      <c r="S401" s="762"/>
      <c r="T401" s="762"/>
      <c r="U401" s="762"/>
      <c r="V401" s="763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79</v>
      </c>
      <c r="Q402" s="762"/>
      <c r="R402" s="762"/>
      <c r="S402" s="762"/>
      <c r="T402" s="762"/>
      <c r="U402" s="762"/>
      <c r="V402" s="763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803" t="s">
        <v>631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700</v>
      </c>
      <c r="Y406" s="742">
        <f t="shared" ref="Y406:Y415" si="71">IFERROR(IF(X406="",0,CEILING((X406/$H406),1)*$H406),"")</f>
        <v>705</v>
      </c>
      <c r="Z406" s="36">
        <f>IFERROR(IF(Y406=0,"",ROUNDUP(Y406/H406,0)*0.02175),"")</f>
        <v>1.0222499999999999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722.4</v>
      </c>
      <c r="BN406" s="64">
        <f t="shared" ref="BN406:BN415" si="73">IFERROR(Y406*I406/H406,"0")</f>
        <v>727.56</v>
      </c>
      <c r="BO406" s="64">
        <f t="shared" ref="BO406:BO415" si="74">IFERROR(1/J406*(X406/H406),"0")</f>
        <v>0.9722222222222221</v>
      </c>
      <c r="BP406" s="64">
        <f t="shared" ref="BP406:BP415" si="75">IFERROR(1/J406*(Y406/H406),"0")</f>
        <v>0.97916666666666663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300</v>
      </c>
      <c r="Y408" s="742">
        <f t="shared" si="71"/>
        <v>300</v>
      </c>
      <c r="Z408" s="36">
        <f>IFERROR(IF(Y408=0,"",ROUNDUP(Y408/H408,0)*0.02175),"")</f>
        <v>0.43499999999999994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309.60000000000002</v>
      </c>
      <c r="BN408" s="64">
        <f t="shared" si="73"/>
        <v>309.60000000000002</v>
      </c>
      <c r="BO408" s="64">
        <f t="shared" si="74"/>
        <v>0.41666666666666663</v>
      </c>
      <c r="BP408" s="64">
        <f t="shared" si="75"/>
        <v>0.41666666666666663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hidden="1" customHeight="1" x14ac:dyDescent="0.25">
      <c r="A410" s="54" t="s">
        <v>642</v>
      </c>
      <c r="B410" s="54" t="s">
        <v>643</v>
      </c>
      <c r="C410" s="31">
        <v>4301011832</v>
      </c>
      <c r="D410" s="749">
        <v>4607091383997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11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hidden="1" customHeight="1" x14ac:dyDescent="0.25">
      <c r="A411" s="54" t="s">
        <v>645</v>
      </c>
      <c r="B411" s="54" t="s">
        <v>646</v>
      </c>
      <c r="C411" s="31">
        <v>4301011867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9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1"/>
        <v>0</v>
      </c>
      <c r="Z411" s="36" t="str">
        <f>IFERROR(IF(Y411=0,"",ROUNDUP(Y411/H411,0)*0.02175),"")</f>
        <v/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645</v>
      </c>
      <c r="B412" s="54" t="s">
        <v>648</v>
      </c>
      <c r="C412" s="31">
        <v>4301011943</v>
      </c>
      <c r="D412" s="749">
        <v>4680115884830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11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79</v>
      </c>
      <c r="Q416" s="762"/>
      <c r="R416" s="762"/>
      <c r="S416" s="762"/>
      <c r="T416" s="762"/>
      <c r="U416" s="762"/>
      <c r="V416" s="763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66.666666666666657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67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1.4572499999999997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79</v>
      </c>
      <c r="Q417" s="762"/>
      <c r="R417" s="762"/>
      <c r="S417" s="762"/>
      <c r="T417" s="762"/>
      <c r="U417" s="762"/>
      <c r="V417" s="763"/>
      <c r="W417" s="37" t="s">
        <v>68</v>
      </c>
      <c r="X417" s="743">
        <f>IFERROR(SUM(X406:X415),"0")</f>
        <v>1000</v>
      </c>
      <c r="Y417" s="743">
        <f>IFERROR(SUM(Y406:Y415),"0")</f>
        <v>1005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134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600</v>
      </c>
      <c r="Y419" s="742">
        <f>IFERROR(IF(X419="",0,CEILING((X419/$H419),1)*$H419),"")</f>
        <v>600</v>
      </c>
      <c r="Z419" s="36">
        <f>IFERROR(IF(Y419=0,"",ROUNDUP(Y419/H419,0)*0.02175),"")</f>
        <v>0.86999999999999988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619.20000000000005</v>
      </c>
      <c r="BN419" s="64">
        <f>IFERROR(Y419*I419/H419,"0")</f>
        <v>619.20000000000005</v>
      </c>
      <c r="BO419" s="64">
        <f>IFERROR(1/J419*(X419/H419),"0")</f>
        <v>0.83333333333333326</v>
      </c>
      <c r="BP419" s="64">
        <f>IFERROR(1/J419*(Y419/H419),"0")</f>
        <v>0.83333333333333326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79</v>
      </c>
      <c r="Q421" s="762"/>
      <c r="R421" s="762"/>
      <c r="S421" s="762"/>
      <c r="T421" s="762"/>
      <c r="U421" s="762"/>
      <c r="V421" s="763"/>
      <c r="W421" s="37" t="s">
        <v>80</v>
      </c>
      <c r="X421" s="743">
        <f>IFERROR(X419/H419,"0")+IFERROR(X420/H420,"0")</f>
        <v>40</v>
      </c>
      <c r="Y421" s="743">
        <f>IFERROR(Y419/H419,"0")+IFERROR(Y420/H420,"0")</f>
        <v>40</v>
      </c>
      <c r="Z421" s="743">
        <f>IFERROR(IF(Z419="",0,Z419),"0")+IFERROR(IF(Z420="",0,Z420),"0")</f>
        <v>0.86999999999999988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79</v>
      </c>
      <c r="Q422" s="762"/>
      <c r="R422" s="762"/>
      <c r="S422" s="762"/>
      <c r="T422" s="762"/>
      <c r="U422" s="762"/>
      <c r="V422" s="763"/>
      <c r="W422" s="37" t="s">
        <v>68</v>
      </c>
      <c r="X422" s="743">
        <f>IFERROR(SUM(X419:X420),"0")</f>
        <v>600</v>
      </c>
      <c r="Y422" s="743">
        <f>IFERROR(SUM(Y419:Y420),"0")</f>
        <v>600</v>
      </c>
      <c r="Z422" s="37"/>
      <c r="AA422" s="744"/>
      <c r="AB422" s="744"/>
      <c r="AC422" s="744"/>
    </row>
    <row r="423" spans="1:68" ht="14.25" hidden="1" customHeight="1" x14ac:dyDescent="0.25">
      <c r="A423" s="758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8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44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79</v>
      </c>
      <c r="Q426" s="762"/>
      <c r="R426" s="762"/>
      <c r="S426" s="762"/>
      <c r="T426" s="762"/>
      <c r="U426" s="762"/>
      <c r="V426" s="763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79</v>
      </c>
      <c r="Q427" s="762"/>
      <c r="R427" s="762"/>
      <c r="S427" s="762"/>
      <c r="T427" s="762"/>
      <c r="U427" s="762"/>
      <c r="V427" s="763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176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74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79</v>
      </c>
      <c r="Q430" s="762"/>
      <c r="R430" s="762"/>
      <c r="S430" s="762"/>
      <c r="T430" s="762"/>
      <c r="U430" s="762"/>
      <c r="V430" s="763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79</v>
      </c>
      <c r="Q431" s="762"/>
      <c r="R431" s="762"/>
      <c r="S431" s="762"/>
      <c r="T431" s="762"/>
      <c r="U431" s="762"/>
      <c r="V431" s="763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674</v>
      </c>
      <c r="B434" s="54" t="s">
        <v>675</v>
      </c>
      <c r="C434" s="31">
        <v>4301011873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674</v>
      </c>
      <c r="B435" s="54" t="s">
        <v>677</v>
      </c>
      <c r="C435" s="31">
        <v>4301011483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hidden="1" customHeight="1" x14ac:dyDescent="0.25">
      <c r="A436" s="54" t="s">
        <v>679</v>
      </c>
      <c r="B436" s="54" t="s">
        <v>680</v>
      </c>
      <c r="C436" s="31">
        <v>4301011872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hidden="1" customHeight="1" x14ac:dyDescent="0.25">
      <c r="A437" s="54" t="s">
        <v>679</v>
      </c>
      <c r="B437" s="54" t="s">
        <v>681</v>
      </c>
      <c r="C437" s="31">
        <v>4301011655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4301011312</v>
      </c>
      <c r="D438" s="749">
        <v>4607091384192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4301011874</v>
      </c>
      <c r="D439" s="749">
        <v>4680115884892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79</v>
      </c>
      <c r="Q442" s="762"/>
      <c r="R442" s="762"/>
      <c r="S442" s="762"/>
      <c r="T442" s="762"/>
      <c r="U442" s="762"/>
      <c r="V442" s="763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79</v>
      </c>
      <c r="Q443" s="762"/>
      <c r="R443" s="762"/>
      <c r="S443" s="762"/>
      <c r="T443" s="762"/>
      <c r="U443" s="762"/>
      <c r="V443" s="763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145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79</v>
      </c>
      <c r="Q447" s="762"/>
      <c r="R447" s="762"/>
      <c r="S447" s="762"/>
      <c r="T447" s="762"/>
      <c r="U447" s="762"/>
      <c r="V447" s="763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79</v>
      </c>
      <c r="Q448" s="762"/>
      <c r="R448" s="762"/>
      <c r="S448" s="762"/>
      <c r="T448" s="762"/>
      <c r="U448" s="762"/>
      <c r="V448" s="763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700</v>
      </c>
      <c r="B451" s="54" t="s">
        <v>701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60" t="s">
        <v>702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4301051297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704</v>
      </c>
      <c r="B453" s="54" t="s">
        <v>707</v>
      </c>
      <c r="C453" s="31">
        <v>4301051660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708</v>
      </c>
      <c r="B454" s="54" t="s">
        <v>709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79</v>
      </c>
      <c r="Q455" s="762"/>
      <c r="R455" s="762"/>
      <c r="S455" s="762"/>
      <c r="T455" s="762"/>
      <c r="U455" s="762"/>
      <c r="V455" s="763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79</v>
      </c>
      <c r="Q456" s="762"/>
      <c r="R456" s="762"/>
      <c r="S456" s="762"/>
      <c r="T456" s="762"/>
      <c r="U456" s="762"/>
      <c r="V456" s="763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8" t="s">
        <v>176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711</v>
      </c>
      <c r="B458" s="54" t="s">
        <v>712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767" t="s">
        <v>713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79</v>
      </c>
      <c r="Q459" s="762"/>
      <c r="R459" s="762"/>
      <c r="S459" s="762"/>
      <c r="T459" s="762"/>
      <c r="U459" s="762"/>
      <c r="V459" s="763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79</v>
      </c>
      <c r="Q460" s="762"/>
      <c r="R460" s="762"/>
      <c r="S460" s="762"/>
      <c r="T460" s="762"/>
      <c r="U460" s="762"/>
      <c r="V460" s="763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715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716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145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717</v>
      </c>
      <c r="B464" s="54" t="s">
        <v>718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46" t="s">
        <v>719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721</v>
      </c>
      <c r="B465" s="54" t="s">
        <v>722</v>
      </c>
      <c r="C465" s="31">
        <v>4301031382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0" t="s">
        <v>723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721</v>
      </c>
      <c r="B466" s="54" t="s">
        <v>725</v>
      </c>
      <c r="C466" s="31">
        <v>4301031406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51" t="s">
        <v>723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726</v>
      </c>
      <c r="B467" s="54" t="s">
        <v>727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906" t="s">
        <v>728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730</v>
      </c>
      <c r="B468" s="54" t="s">
        <v>731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730</v>
      </c>
      <c r="B469" s="54" t="s">
        <v>732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8" t="s">
        <v>733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734</v>
      </c>
      <c r="B470" s="54" t="s">
        <v>735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736</v>
      </c>
      <c r="B471" s="54" t="s">
        <v>737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736</v>
      </c>
      <c r="B472" s="54" t="s">
        <v>739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1007" t="s">
        <v>740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741</v>
      </c>
      <c r="B473" s="54" t="s">
        <v>742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1039" t="s">
        <v>747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751</v>
      </c>
      <c r="B477" s="54" t="s">
        <v>752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753</v>
      </c>
      <c r="B478" s="54" t="s">
        <v>754</v>
      </c>
      <c r="C478" s="31">
        <v>4301031368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1067" t="s">
        <v>755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753</v>
      </c>
      <c r="B479" s="54" t="s">
        <v>756</v>
      </c>
      <c r="C479" s="31">
        <v>4301031255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79</v>
      </c>
      <c r="Q480" s="762"/>
      <c r="R480" s="762"/>
      <c r="S480" s="762"/>
      <c r="T480" s="762"/>
      <c r="U480" s="762"/>
      <c r="V480" s="763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79</v>
      </c>
      <c r="Q481" s="762"/>
      <c r="R481" s="762"/>
      <c r="S481" s="762"/>
      <c r="T481" s="762"/>
      <c r="U481" s="762"/>
      <c r="V481" s="763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8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758</v>
      </c>
      <c r="B483" s="54" t="s">
        <v>759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761</v>
      </c>
      <c r="B484" s="54" t="s">
        <v>762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79</v>
      </c>
      <c r="Q485" s="762"/>
      <c r="R485" s="762"/>
      <c r="S485" s="762"/>
      <c r="T485" s="762"/>
      <c r="U485" s="762"/>
      <c r="V485" s="763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79</v>
      </c>
      <c r="Q486" s="762"/>
      <c r="R486" s="762"/>
      <c r="S486" s="762"/>
      <c r="T486" s="762"/>
      <c r="U486" s="762"/>
      <c r="V486" s="763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764</v>
      </c>
      <c r="B488" s="54" t="s">
        <v>765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79</v>
      </c>
      <c r="Q489" s="762"/>
      <c r="R489" s="762"/>
      <c r="S489" s="762"/>
      <c r="T489" s="762"/>
      <c r="U489" s="762"/>
      <c r="V489" s="763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79</v>
      </c>
      <c r="Q490" s="762"/>
      <c r="R490" s="762"/>
      <c r="S490" s="762"/>
      <c r="T490" s="762"/>
      <c r="U490" s="762"/>
      <c r="V490" s="763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769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134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770</v>
      </c>
      <c r="B493" s="54" t="s">
        <v>771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79</v>
      </c>
      <c r="Q494" s="762"/>
      <c r="R494" s="762"/>
      <c r="S494" s="762"/>
      <c r="T494" s="762"/>
      <c r="U494" s="762"/>
      <c r="V494" s="763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79</v>
      </c>
      <c r="Q495" s="762"/>
      <c r="R495" s="762"/>
      <c r="S495" s="762"/>
      <c r="T495" s="762"/>
      <c r="U495" s="762"/>
      <c r="V495" s="763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145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773</v>
      </c>
      <c r="B497" s="54" t="s">
        <v>774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1128" t="s">
        <v>775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777</v>
      </c>
      <c r="B498" s="54" t="s">
        <v>778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1140" t="s">
        <v>782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784</v>
      </c>
      <c r="B500" s="54" t="s">
        <v>785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79</v>
      </c>
      <c r="Q501" s="762"/>
      <c r="R501" s="762"/>
      <c r="S501" s="762"/>
      <c r="T501" s="762"/>
      <c r="U501" s="762"/>
      <c r="V501" s="763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79</v>
      </c>
      <c r="Q502" s="762"/>
      <c r="R502" s="762"/>
      <c r="S502" s="762"/>
      <c r="T502" s="762"/>
      <c r="U502" s="762"/>
      <c r="V502" s="763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786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145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787</v>
      </c>
      <c r="B505" s="54" t="s">
        <v>788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790</v>
      </c>
      <c r="B506" s="54" t="s">
        <v>791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4" t="s">
        <v>792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794</v>
      </c>
      <c r="B507" s="54" t="s">
        <v>795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1151" t="s">
        <v>796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79</v>
      </c>
      <c r="Q508" s="762"/>
      <c r="R508" s="762"/>
      <c r="S508" s="762"/>
      <c r="T508" s="762"/>
      <c r="U508" s="762"/>
      <c r="V508" s="763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79</v>
      </c>
      <c r="Q509" s="762"/>
      <c r="R509" s="762"/>
      <c r="S509" s="762"/>
      <c r="T509" s="762"/>
      <c r="U509" s="762"/>
      <c r="V509" s="763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798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145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799</v>
      </c>
      <c r="B512" s="54" t="s">
        <v>800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79</v>
      </c>
      <c r="Q513" s="762"/>
      <c r="R513" s="762"/>
      <c r="S513" s="762"/>
      <c r="T513" s="762"/>
      <c r="U513" s="762"/>
      <c r="V513" s="763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79</v>
      </c>
      <c r="Q514" s="762"/>
      <c r="R514" s="762"/>
      <c r="S514" s="762"/>
      <c r="T514" s="762"/>
      <c r="U514" s="762"/>
      <c r="V514" s="763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176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802</v>
      </c>
      <c r="B516" s="54" t="s">
        <v>803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79</v>
      </c>
      <c r="Q517" s="762"/>
      <c r="R517" s="762"/>
      <c r="S517" s="762"/>
      <c r="T517" s="762"/>
      <c r="U517" s="762"/>
      <c r="V517" s="763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79</v>
      </c>
      <c r="Q518" s="762"/>
      <c r="R518" s="762"/>
      <c r="S518" s="762"/>
      <c r="T518" s="762"/>
      <c r="U518" s="762"/>
      <c r="V518" s="763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805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805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806</v>
      </c>
      <c r="B522" s="54" t="s">
        <v>807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hidden="1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300</v>
      </c>
      <c r="Y527" s="742">
        <f t="shared" si="87"/>
        <v>300.96000000000004</v>
      </c>
      <c r="Z527" s="36">
        <f t="shared" si="88"/>
        <v>0.68171999999999999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320.45454545454544</v>
      </c>
      <c r="BN527" s="64">
        <f t="shared" si="90"/>
        <v>321.48</v>
      </c>
      <c r="BO527" s="64">
        <f t="shared" si="91"/>
        <v>0.54632867132867136</v>
      </c>
      <c r="BP527" s="64">
        <f t="shared" si="92"/>
        <v>0.54807692307692313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4301012035</v>
      </c>
      <c r="D528" s="749">
        <v>4680115880603</v>
      </c>
      <c r="E528" s="750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4301011778</v>
      </c>
      <c r="D529" s="749">
        <v>4680115880603</v>
      </c>
      <c r="E529" s="750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101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1092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4301012034</v>
      </c>
      <c r="D533" s="749">
        <v>4607091389982</v>
      </c>
      <c r="E533" s="750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4301011784</v>
      </c>
      <c r="D534" s="749">
        <v>4607091389982</v>
      </c>
      <c r="E534" s="750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11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1049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844</v>
      </c>
      <c r="B537" s="54" t="s">
        <v>845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844" t="s">
        <v>846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79</v>
      </c>
      <c r="Q538" s="762"/>
      <c r="R538" s="762"/>
      <c r="S538" s="762"/>
      <c r="T538" s="762"/>
      <c r="U538" s="762"/>
      <c r="V538" s="763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56.818181818181813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57.000000000000007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0.68171999999999999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79</v>
      </c>
      <c r="Q539" s="762"/>
      <c r="R539" s="762"/>
      <c r="S539" s="762"/>
      <c r="T539" s="762"/>
      <c r="U539" s="762"/>
      <c r="V539" s="763"/>
      <c r="W539" s="37" t="s">
        <v>68</v>
      </c>
      <c r="X539" s="743">
        <f>IFERROR(SUM(X522:X537),"0")</f>
        <v>300</v>
      </c>
      <c r="Y539" s="743">
        <f>IFERROR(SUM(Y522:Y537),"0")</f>
        <v>300.96000000000004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134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200</v>
      </c>
      <c r="Y541" s="742">
        <f>IFERROR(IF(X541="",0,CEILING((X541/$H541),1)*$H541),"")</f>
        <v>200.64000000000001</v>
      </c>
      <c r="Z541" s="36">
        <f>IFERROR(IF(Y541=0,"",ROUNDUP(Y541/H541,0)*0.01196),"")</f>
        <v>0.45448</v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213.63636363636363</v>
      </c>
      <c r="BN541" s="64">
        <f>IFERROR(Y541*I541/H541,"0")</f>
        <v>214.32</v>
      </c>
      <c r="BO541" s="64">
        <f>IFERROR(1/J541*(X541/H541),"0")</f>
        <v>0.36421911421911418</v>
      </c>
      <c r="BP541" s="64">
        <f>IFERROR(1/J541*(Y541/H541),"0")</f>
        <v>0.36538461538461542</v>
      </c>
    </row>
    <row r="542" spans="1:68" ht="16.5" hidden="1" customHeight="1" x14ac:dyDescent="0.25">
      <c r="A542" s="54" t="s">
        <v>847</v>
      </c>
      <c r="B542" s="54" t="s">
        <v>850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833" t="s">
        <v>851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853</v>
      </c>
      <c r="B543" s="54" t="s">
        <v>854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62" t="s">
        <v>855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856</v>
      </c>
      <c r="B544" s="54" t="s">
        <v>857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935" t="s">
        <v>858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79</v>
      </c>
      <c r="Q545" s="762"/>
      <c r="R545" s="762"/>
      <c r="S545" s="762"/>
      <c r="T545" s="762"/>
      <c r="U545" s="762"/>
      <c r="V545" s="763"/>
      <c r="W545" s="37" t="s">
        <v>80</v>
      </c>
      <c r="X545" s="743">
        <f>IFERROR(X541/H541,"0")+IFERROR(X542/H542,"0")+IFERROR(X543/H543,"0")+IFERROR(X544/H544,"0")</f>
        <v>37.878787878787875</v>
      </c>
      <c r="Y545" s="743">
        <f>IFERROR(Y541/H541,"0")+IFERROR(Y542/H542,"0")+IFERROR(Y543/H543,"0")+IFERROR(Y544/H544,"0")</f>
        <v>38</v>
      </c>
      <c r="Z545" s="743">
        <f>IFERROR(IF(Z541="",0,Z541),"0")+IFERROR(IF(Z542="",0,Z542),"0")+IFERROR(IF(Z543="",0,Z543),"0")+IFERROR(IF(Z544="",0,Z544),"0")</f>
        <v>0.45448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79</v>
      </c>
      <c r="Q546" s="762"/>
      <c r="R546" s="762"/>
      <c r="S546" s="762"/>
      <c r="T546" s="762"/>
      <c r="U546" s="762"/>
      <c r="V546" s="763"/>
      <c r="W546" s="37" t="s">
        <v>68</v>
      </c>
      <c r="X546" s="743">
        <f>IFERROR(SUM(X541:X544),"0")</f>
        <v>200</v>
      </c>
      <c r="Y546" s="743">
        <f>IFERROR(SUM(Y541:Y544),"0")</f>
        <v>200.64000000000001</v>
      </c>
      <c r="Z546" s="37"/>
      <c r="AA546" s="744"/>
      <c r="AB546" s="744"/>
      <c r="AC546" s="744"/>
    </row>
    <row r="547" spans="1:68" ht="14.25" hidden="1" customHeight="1" x14ac:dyDescent="0.25">
      <c r="A547" s="758" t="s">
        <v>145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859</v>
      </c>
      <c r="B548" s="54" t="s">
        <v>860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882" t="s">
        <v>861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7" t="s">
        <v>865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19" t="s">
        <v>869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200</v>
      </c>
      <c r="Y550" s="742">
        <f t="shared" si="93"/>
        <v>200.64000000000001</v>
      </c>
      <c r="Z550" s="36">
        <f>IFERROR(IF(Y550=0,"",ROUNDUP(Y550/H550,0)*0.01196),"")</f>
        <v>0.45448</v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213.63636363636363</v>
      </c>
      <c r="BN550" s="64">
        <f t="shared" si="95"/>
        <v>214.32</v>
      </c>
      <c r="BO550" s="64">
        <f t="shared" si="96"/>
        <v>0.36421911421911418</v>
      </c>
      <c r="BP550" s="64">
        <f t="shared" si="97"/>
        <v>0.36538461538461542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969" t="s">
        <v>873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874</v>
      </c>
      <c r="B552" s="54" t="s">
        <v>875</v>
      </c>
      <c r="C552" s="31">
        <v>4301031351</v>
      </c>
      <c r="D552" s="749">
        <v>4680115882072</v>
      </c>
      <c r="E552" s="750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801" t="s">
        <v>876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874</v>
      </c>
      <c r="B553" s="54" t="s">
        <v>877</v>
      </c>
      <c r="C553" s="31">
        <v>4301031419</v>
      </c>
      <c r="D553" s="749">
        <v>4680115882072</v>
      </c>
      <c r="E553" s="750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835" t="s">
        <v>878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874</v>
      </c>
      <c r="B554" s="54" t="s">
        <v>879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1076" t="s">
        <v>883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881</v>
      </c>
      <c r="B556" s="54" t="s">
        <v>884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8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886</v>
      </c>
      <c r="B557" s="54" t="s">
        <v>887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1052" t="s">
        <v>888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886</v>
      </c>
      <c r="B558" s="54" t="s">
        <v>889</v>
      </c>
      <c r="C558" s="31">
        <v>4301031384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886</v>
      </c>
      <c r="B559" s="54" t="s">
        <v>890</v>
      </c>
      <c r="C559" s="31">
        <v>4301031253</v>
      </c>
      <c r="D559" s="749">
        <v>4680115882096</v>
      </c>
      <c r="E559" s="750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79</v>
      </c>
      <c r="Q560" s="762"/>
      <c r="R560" s="762"/>
      <c r="S560" s="762"/>
      <c r="T560" s="762"/>
      <c r="U560" s="762"/>
      <c r="V560" s="763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37.878787878787875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38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0.45448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79</v>
      </c>
      <c r="Q561" s="762"/>
      <c r="R561" s="762"/>
      <c r="S561" s="762"/>
      <c r="T561" s="762"/>
      <c r="U561" s="762"/>
      <c r="V561" s="763"/>
      <c r="W561" s="37" t="s">
        <v>68</v>
      </c>
      <c r="X561" s="743">
        <f>IFERROR(SUM(X548:X559),"0")</f>
        <v>200</v>
      </c>
      <c r="Y561" s="743">
        <f>IFERROR(SUM(Y548:Y559),"0")</f>
        <v>200.64000000000001</v>
      </c>
      <c r="Z561" s="37"/>
      <c r="AA561" s="744"/>
      <c r="AB561" s="744"/>
      <c r="AC561" s="744"/>
    </row>
    <row r="562" spans="1:68" ht="14.25" hidden="1" customHeight="1" x14ac:dyDescent="0.25">
      <c r="A562" s="758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892</v>
      </c>
      <c r="B563" s="54" t="s">
        <v>893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895</v>
      </c>
      <c r="B564" s="54" t="s">
        <v>896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898</v>
      </c>
      <c r="B565" s="54" t="s">
        <v>899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79</v>
      </c>
      <c r="Q566" s="762"/>
      <c r="R566" s="762"/>
      <c r="S566" s="762"/>
      <c r="T566" s="762"/>
      <c r="U566" s="762"/>
      <c r="V566" s="763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79</v>
      </c>
      <c r="Q567" s="762"/>
      <c r="R567" s="762"/>
      <c r="S567" s="762"/>
      <c r="T567" s="762"/>
      <c r="U567" s="762"/>
      <c r="V567" s="763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176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901</v>
      </c>
      <c r="B569" s="54" t="s">
        <v>902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904</v>
      </c>
      <c r="B570" s="54" t="s">
        <v>905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1" t="s">
        <v>906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79</v>
      </c>
      <c r="Q571" s="762"/>
      <c r="R571" s="762"/>
      <c r="S571" s="762"/>
      <c r="T571" s="762"/>
      <c r="U571" s="762"/>
      <c r="V571" s="763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79</v>
      </c>
      <c r="Q572" s="762"/>
      <c r="R572" s="762"/>
      <c r="S572" s="762"/>
      <c r="T572" s="762"/>
      <c r="U572" s="762"/>
      <c r="V572" s="763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907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907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908</v>
      </c>
      <c r="B576" s="54" t="s">
        <v>909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1068" t="s">
        <v>911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79</v>
      </c>
      <c r="Q577" s="762"/>
      <c r="R577" s="762"/>
      <c r="S577" s="762"/>
      <c r="T577" s="762"/>
      <c r="U577" s="762"/>
      <c r="V577" s="763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79</v>
      </c>
      <c r="Q578" s="762"/>
      <c r="R578" s="762"/>
      <c r="S578" s="762"/>
      <c r="T578" s="762"/>
      <c r="U578" s="762"/>
      <c r="V578" s="763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913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913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914</v>
      </c>
      <c r="B582" s="54" t="s">
        <v>915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1082" t="s">
        <v>916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1104" t="s">
        <v>920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922</v>
      </c>
      <c r="B584" s="54" t="s">
        <v>923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901" t="s">
        <v>924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926</v>
      </c>
      <c r="B585" s="54" t="s">
        <v>927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881" t="s">
        <v>928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72" t="s">
        <v>932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933</v>
      </c>
      <c r="B587" s="54" t="s">
        <v>934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920" t="s">
        <v>935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936</v>
      </c>
      <c r="B588" s="54" t="s">
        <v>937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1084" t="s">
        <v>938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79</v>
      </c>
      <c r="Q589" s="762"/>
      <c r="R589" s="762"/>
      <c r="S589" s="762"/>
      <c r="T589" s="762"/>
      <c r="U589" s="762"/>
      <c r="V589" s="763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79</v>
      </c>
      <c r="Q590" s="762"/>
      <c r="R590" s="762"/>
      <c r="S590" s="762"/>
      <c r="T590" s="762"/>
      <c r="U590" s="762"/>
      <c r="V590" s="763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134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939</v>
      </c>
      <c r="B592" s="54" t="s">
        <v>940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910" t="s">
        <v>941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943</v>
      </c>
      <c r="B593" s="54" t="s">
        <v>944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918" t="s">
        <v>945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946</v>
      </c>
      <c r="B594" s="54" t="s">
        <v>947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757" t="s">
        <v>948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950</v>
      </c>
      <c r="B595" s="54" t="s">
        <v>951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47" t="s">
        <v>952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79</v>
      </c>
      <c r="Q596" s="762"/>
      <c r="R596" s="762"/>
      <c r="S596" s="762"/>
      <c r="T596" s="762"/>
      <c r="U596" s="762"/>
      <c r="V596" s="763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79</v>
      </c>
      <c r="Q597" s="762"/>
      <c r="R597" s="762"/>
      <c r="S597" s="762"/>
      <c r="T597" s="762"/>
      <c r="U597" s="762"/>
      <c r="V597" s="763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145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953</v>
      </c>
      <c r="B599" s="54" t="s">
        <v>954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1159" t="s">
        <v>955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957</v>
      </c>
      <c r="B600" s="54" t="s">
        <v>958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756" t="s">
        <v>959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961</v>
      </c>
      <c r="B601" s="54" t="s">
        <v>962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1118" t="s">
        <v>963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965</v>
      </c>
      <c r="B602" s="54" t="s">
        <v>966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89" t="s">
        <v>967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969</v>
      </c>
      <c r="B603" s="54" t="s">
        <v>970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1121" t="s">
        <v>971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973</v>
      </c>
      <c r="B604" s="54" t="s">
        <v>974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97" t="s">
        <v>975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976</v>
      </c>
      <c r="B605" s="54" t="s">
        <v>977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1025" t="s">
        <v>978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79</v>
      </c>
      <c r="Q606" s="762"/>
      <c r="R606" s="762"/>
      <c r="S606" s="762"/>
      <c r="T606" s="762"/>
      <c r="U606" s="762"/>
      <c r="V606" s="763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79</v>
      </c>
      <c r="Q607" s="762"/>
      <c r="R607" s="762"/>
      <c r="S607" s="762"/>
      <c r="T607" s="762"/>
      <c r="U607" s="762"/>
      <c r="V607" s="763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979</v>
      </c>
      <c r="B609" s="54" t="s">
        <v>980</v>
      </c>
      <c r="C609" s="31">
        <v>4301051887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66" t="s">
        <v>981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979</v>
      </c>
      <c r="B610" s="54" t="s">
        <v>983</v>
      </c>
      <c r="C610" s="31">
        <v>4301051746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934" t="s">
        <v>984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985</v>
      </c>
      <c r="B611" s="54" t="s">
        <v>986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81" t="s">
        <v>987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989</v>
      </c>
      <c r="B612" s="54" t="s">
        <v>990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91" t="s">
        <v>991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992</v>
      </c>
      <c r="B613" s="54" t="s">
        <v>993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755" t="s">
        <v>994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79</v>
      </c>
      <c r="Q614" s="762"/>
      <c r="R614" s="762"/>
      <c r="S614" s="762"/>
      <c r="T614" s="762"/>
      <c r="U614" s="762"/>
      <c r="V614" s="763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79</v>
      </c>
      <c r="Q615" s="762"/>
      <c r="R615" s="762"/>
      <c r="S615" s="762"/>
      <c r="T615" s="762"/>
      <c r="U615" s="762"/>
      <c r="V615" s="763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176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995</v>
      </c>
      <c r="B617" s="54" t="s">
        <v>996</v>
      </c>
      <c r="C617" s="31">
        <v>4301060408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983" t="s">
        <v>997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995</v>
      </c>
      <c r="B618" s="54" t="s">
        <v>999</v>
      </c>
      <c r="C618" s="31">
        <v>4301060354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4" t="s">
        <v>1000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1001</v>
      </c>
      <c r="B619" s="54" t="s">
        <v>1002</v>
      </c>
      <c r="C619" s="31">
        <v>4301060407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7" t="s">
        <v>1003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1001</v>
      </c>
      <c r="B620" s="54" t="s">
        <v>1005</v>
      </c>
      <c r="C620" s="31">
        <v>4301060355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29" t="s">
        <v>1006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79</v>
      </c>
      <c r="Q621" s="762"/>
      <c r="R621" s="762"/>
      <c r="S621" s="762"/>
      <c r="T621" s="762"/>
      <c r="U621" s="762"/>
      <c r="V621" s="763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79</v>
      </c>
      <c r="Q622" s="762"/>
      <c r="R622" s="762"/>
      <c r="S622" s="762"/>
      <c r="T622" s="762"/>
      <c r="U622" s="762"/>
      <c r="V622" s="763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1007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1008</v>
      </c>
      <c r="B625" s="54" t="s">
        <v>1009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1153" t="s">
        <v>1010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1012</v>
      </c>
      <c r="B626" s="54" t="s">
        <v>1013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780" t="s">
        <v>1014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79</v>
      </c>
      <c r="Q627" s="762"/>
      <c r="R627" s="762"/>
      <c r="S627" s="762"/>
      <c r="T627" s="762"/>
      <c r="U627" s="762"/>
      <c r="V627" s="763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79</v>
      </c>
      <c r="Q628" s="762"/>
      <c r="R628" s="762"/>
      <c r="S628" s="762"/>
      <c r="T628" s="762"/>
      <c r="U628" s="762"/>
      <c r="V628" s="763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134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1016</v>
      </c>
      <c r="B630" s="54" t="s">
        <v>1017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984" t="s">
        <v>1018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79</v>
      </c>
      <c r="Q631" s="762"/>
      <c r="R631" s="762"/>
      <c r="S631" s="762"/>
      <c r="T631" s="762"/>
      <c r="U631" s="762"/>
      <c r="V631" s="763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79</v>
      </c>
      <c r="Q632" s="762"/>
      <c r="R632" s="762"/>
      <c r="S632" s="762"/>
      <c r="T632" s="762"/>
      <c r="U632" s="762"/>
      <c r="V632" s="763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145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1020</v>
      </c>
      <c r="B634" s="54" t="s">
        <v>1021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857" t="s">
        <v>1022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79</v>
      </c>
      <c r="Q635" s="762"/>
      <c r="R635" s="762"/>
      <c r="S635" s="762"/>
      <c r="T635" s="762"/>
      <c r="U635" s="762"/>
      <c r="V635" s="763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79</v>
      </c>
      <c r="Q636" s="762"/>
      <c r="R636" s="762"/>
      <c r="S636" s="762"/>
      <c r="T636" s="762"/>
      <c r="U636" s="762"/>
      <c r="V636" s="763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1024</v>
      </c>
      <c r="B638" s="54" t="s">
        <v>1025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5" t="s">
        <v>1026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1028</v>
      </c>
      <c r="B639" s="54" t="s">
        <v>1029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64" t="s">
        <v>1030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79</v>
      </c>
      <c r="Q640" s="762"/>
      <c r="R640" s="762"/>
      <c r="S640" s="762"/>
      <c r="T640" s="762"/>
      <c r="U640" s="762"/>
      <c r="V640" s="763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79</v>
      </c>
      <c r="Q641" s="762"/>
      <c r="R641" s="762"/>
      <c r="S641" s="762"/>
      <c r="T641" s="762"/>
      <c r="U641" s="762"/>
      <c r="V641" s="763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1032</v>
      </c>
      <c r="Q642" s="855"/>
      <c r="R642" s="855"/>
      <c r="S642" s="855"/>
      <c r="T642" s="855"/>
      <c r="U642" s="855"/>
      <c r="V642" s="85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3000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3020.04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1033</v>
      </c>
      <c r="Q643" s="855"/>
      <c r="R643" s="855"/>
      <c r="S643" s="855"/>
      <c r="T643" s="855"/>
      <c r="U643" s="855"/>
      <c r="V643" s="856"/>
      <c r="W643" s="37" t="s">
        <v>68</v>
      </c>
      <c r="X643" s="743">
        <f>IFERROR(SUM(BM22:BM639),"0")</f>
        <v>3127.1217171717167</v>
      </c>
      <c r="Y643" s="743">
        <f>IFERROR(SUM(BN22:BN639),"0")</f>
        <v>3147.9900000000002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1034</v>
      </c>
      <c r="Q644" s="855"/>
      <c r="R644" s="855"/>
      <c r="S644" s="855"/>
      <c r="T644" s="855"/>
      <c r="U644" s="855"/>
      <c r="V644" s="856"/>
      <c r="W644" s="37" t="s">
        <v>1035</v>
      </c>
      <c r="X644" s="38">
        <f>ROUNDUP(SUM(BO22:BO639),0)</f>
        <v>5</v>
      </c>
      <c r="Y644" s="38">
        <f>ROUNDUP(SUM(BP22:BP639),0)</f>
        <v>5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1036</v>
      </c>
      <c r="Q645" s="855"/>
      <c r="R645" s="855"/>
      <c r="S645" s="855"/>
      <c r="T645" s="855"/>
      <c r="U645" s="855"/>
      <c r="V645" s="856"/>
      <c r="W645" s="37" t="s">
        <v>68</v>
      </c>
      <c r="X645" s="743">
        <f>GrossWeightTotal+PalletQtyTotal*25</f>
        <v>3252.1217171717167</v>
      </c>
      <c r="Y645" s="743">
        <f>GrossWeightTotalR+PalletQtyTotalR*25</f>
        <v>3272.9900000000002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1037</v>
      </c>
      <c r="Q646" s="855"/>
      <c r="R646" s="855"/>
      <c r="S646" s="855"/>
      <c r="T646" s="855"/>
      <c r="U646" s="855"/>
      <c r="V646" s="85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304.05723905723903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306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1038</v>
      </c>
      <c r="Q647" s="855"/>
      <c r="R647" s="855"/>
      <c r="S647" s="855"/>
      <c r="T647" s="855"/>
      <c r="U647" s="855"/>
      <c r="V647" s="85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5.1706100000000008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9" t="s">
        <v>87</v>
      </c>
      <c r="D649" s="795"/>
      <c r="E649" s="795"/>
      <c r="F649" s="795"/>
      <c r="G649" s="795"/>
      <c r="H649" s="796"/>
      <c r="I649" s="769" t="s">
        <v>285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631</v>
      </c>
      <c r="Y649" s="796"/>
      <c r="Z649" s="769" t="s">
        <v>715</v>
      </c>
      <c r="AA649" s="795"/>
      <c r="AB649" s="795"/>
      <c r="AC649" s="796"/>
      <c r="AD649" s="738" t="s">
        <v>805</v>
      </c>
      <c r="AE649" s="738" t="s">
        <v>907</v>
      </c>
      <c r="AF649" s="769" t="s">
        <v>913</v>
      </c>
      <c r="AG649" s="796"/>
    </row>
    <row r="650" spans="1:33" ht="14.25" customHeight="1" thickTop="1" x14ac:dyDescent="0.2">
      <c r="A650" s="1045" t="s">
        <v>1041</v>
      </c>
      <c r="B650" s="769" t="s">
        <v>62</v>
      </c>
      <c r="C650" s="769" t="s">
        <v>88</v>
      </c>
      <c r="D650" s="769" t="s">
        <v>113</v>
      </c>
      <c r="E650" s="769" t="s">
        <v>184</v>
      </c>
      <c r="F650" s="769" t="s">
        <v>210</v>
      </c>
      <c r="G650" s="769" t="s">
        <v>251</v>
      </c>
      <c r="H650" s="769" t="s">
        <v>87</v>
      </c>
      <c r="I650" s="769" t="s">
        <v>286</v>
      </c>
      <c r="J650" s="769" t="s">
        <v>315</v>
      </c>
      <c r="K650" s="769" t="s">
        <v>391</v>
      </c>
      <c r="L650" s="769" t="s">
        <v>411</v>
      </c>
      <c r="M650" s="769" t="s">
        <v>436</v>
      </c>
      <c r="N650" s="739"/>
      <c r="O650" s="769" t="s">
        <v>463</v>
      </c>
      <c r="P650" s="769" t="s">
        <v>466</v>
      </c>
      <c r="Q650" s="769" t="s">
        <v>475</v>
      </c>
      <c r="R650" s="769" t="s">
        <v>493</v>
      </c>
      <c r="S650" s="769" t="s">
        <v>506</v>
      </c>
      <c r="T650" s="769" t="s">
        <v>519</v>
      </c>
      <c r="U650" s="769" t="s">
        <v>532</v>
      </c>
      <c r="V650" s="769" t="s">
        <v>536</v>
      </c>
      <c r="W650" s="769" t="s">
        <v>618</v>
      </c>
      <c r="X650" s="769" t="s">
        <v>632</v>
      </c>
      <c r="Y650" s="769" t="s">
        <v>673</v>
      </c>
      <c r="Z650" s="769" t="s">
        <v>716</v>
      </c>
      <c r="AA650" s="769" t="s">
        <v>769</v>
      </c>
      <c r="AB650" s="769" t="s">
        <v>786</v>
      </c>
      <c r="AC650" s="769" t="s">
        <v>798</v>
      </c>
      <c r="AD650" s="769" t="s">
        <v>805</v>
      </c>
      <c r="AE650" s="769" t="s">
        <v>907</v>
      </c>
      <c r="AF650" s="769" t="s">
        <v>913</v>
      </c>
      <c r="AG650" s="769" t="s">
        <v>1007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302.40000000000003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108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302.40000000000003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1605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702.24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200,00"/>
        <filter val="27,78"/>
        <filter val="3 000,00"/>
        <filter val="3 127,12"/>
        <filter val="3 252,12"/>
        <filter val="300,00"/>
        <filter val="304,06"/>
        <filter val="37,88"/>
        <filter val="40,00"/>
        <filter val="5"/>
        <filter val="56,82"/>
        <filter val="600,00"/>
        <filter val="66,67"/>
        <filter val="700,00"/>
        <filter val="9,26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2025-03-10T10:18:50Z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