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98D9DD-1DDA-4E25-87B1-C9B0AB6002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Y455" i="1" s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Z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N184" i="1"/>
  <c r="BM184" i="1"/>
  <c r="Z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4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P139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01" i="1" l="1"/>
  <c r="BN201" i="1"/>
  <c r="Z201" i="1"/>
  <c r="BP221" i="1"/>
  <c r="BN221" i="1"/>
  <c r="Z221" i="1"/>
  <c r="BP241" i="1"/>
  <c r="BN241" i="1"/>
  <c r="Z241" i="1"/>
  <c r="BP271" i="1"/>
  <c r="BN271" i="1"/>
  <c r="Z271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2" i="1"/>
  <c r="BN22" i="1"/>
  <c r="Y27" i="1"/>
  <c r="Z44" i="1"/>
  <c r="BN44" i="1"/>
  <c r="Z55" i="1"/>
  <c r="BN55" i="1"/>
  <c r="Y63" i="1"/>
  <c r="Z69" i="1"/>
  <c r="BN69" i="1"/>
  <c r="Z71" i="1"/>
  <c r="BN71" i="1"/>
  <c r="Z85" i="1"/>
  <c r="BN85" i="1"/>
  <c r="E652" i="1"/>
  <c r="Z104" i="1"/>
  <c r="BN104" i="1"/>
  <c r="Z117" i="1"/>
  <c r="BN117" i="1"/>
  <c r="Y120" i="1"/>
  <c r="Z127" i="1"/>
  <c r="BN127" i="1"/>
  <c r="Z144" i="1"/>
  <c r="BN144" i="1"/>
  <c r="Y147" i="1"/>
  <c r="Z163" i="1"/>
  <c r="BN163" i="1"/>
  <c r="Z180" i="1"/>
  <c r="BN180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8" i="1"/>
  <c r="BN358" i="1"/>
  <c r="Z358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Y81" i="1"/>
  <c r="BP75" i="1"/>
  <c r="BN75" i="1"/>
  <c r="Z75" i="1"/>
  <c r="BP119" i="1"/>
  <c r="BN119" i="1"/>
  <c r="Z119" i="1"/>
  <c r="BP129" i="1"/>
  <c r="BN129" i="1"/>
  <c r="Z129" i="1"/>
  <c r="BP150" i="1"/>
  <c r="BN150" i="1"/>
  <c r="Z150" i="1"/>
  <c r="Y169" i="1"/>
  <c r="BP167" i="1"/>
  <c r="BN167" i="1"/>
  <c r="Z167" i="1"/>
  <c r="BP182" i="1"/>
  <c r="BN182" i="1"/>
  <c r="Z182" i="1"/>
  <c r="BP197" i="1"/>
  <c r="BN197" i="1"/>
  <c r="Z197" i="1"/>
  <c r="BP207" i="1"/>
  <c r="BN207" i="1"/>
  <c r="Z207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T652" i="1"/>
  <c r="BP327" i="1"/>
  <c r="BN327" i="1"/>
  <c r="Z327" i="1"/>
  <c r="BP354" i="1"/>
  <c r="BN354" i="1"/>
  <c r="Z354" i="1"/>
  <c r="BP368" i="1"/>
  <c r="BN368" i="1"/>
  <c r="Z368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BP92" i="1"/>
  <c r="BN92" i="1"/>
  <c r="Z92" i="1"/>
  <c r="BP109" i="1"/>
  <c r="BN109" i="1"/>
  <c r="Z109" i="1"/>
  <c r="Z24" i="1"/>
  <c r="BN24" i="1"/>
  <c r="C652" i="1"/>
  <c r="Z38" i="1"/>
  <c r="BN38" i="1"/>
  <c r="Z49" i="1"/>
  <c r="BN49" i="1"/>
  <c r="Y56" i="1"/>
  <c r="Z53" i="1"/>
  <c r="BN53" i="1"/>
  <c r="Z59" i="1"/>
  <c r="BN59" i="1"/>
  <c r="BP59" i="1"/>
  <c r="Y64" i="1"/>
  <c r="Z67" i="1"/>
  <c r="BN67" i="1"/>
  <c r="BP79" i="1"/>
  <c r="BN79" i="1"/>
  <c r="Z79" i="1"/>
  <c r="BP102" i="1"/>
  <c r="BN102" i="1"/>
  <c r="Z102" i="1"/>
  <c r="BP113" i="1"/>
  <c r="BN113" i="1"/>
  <c r="Z113" i="1"/>
  <c r="Y130" i="1"/>
  <c r="BP125" i="1"/>
  <c r="BN125" i="1"/>
  <c r="Z125" i="1"/>
  <c r="G652" i="1"/>
  <c r="BP140" i="1"/>
  <c r="BN140" i="1"/>
  <c r="Z140" i="1"/>
  <c r="BP161" i="1"/>
  <c r="BN161" i="1"/>
  <c r="Z161" i="1"/>
  <c r="Y188" i="1"/>
  <c r="BP178" i="1"/>
  <c r="BN178" i="1"/>
  <c r="Z178" i="1"/>
  <c r="BP186" i="1"/>
  <c r="BN186" i="1"/>
  <c r="Z186" i="1"/>
  <c r="Y210" i="1"/>
  <c r="BP203" i="1"/>
  <c r="BN203" i="1"/>
  <c r="Z203" i="1"/>
  <c r="BP215" i="1"/>
  <c r="BN215" i="1"/>
  <c r="Z215" i="1"/>
  <c r="BP223" i="1"/>
  <c r="BN223" i="1"/>
  <c r="Z223" i="1"/>
  <c r="K652" i="1"/>
  <c r="BP235" i="1"/>
  <c r="BN235" i="1"/>
  <c r="Z235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BP307" i="1"/>
  <c r="BN307" i="1"/>
  <c r="Z307" i="1"/>
  <c r="Y355" i="1"/>
  <c r="BP350" i="1"/>
  <c r="BN350" i="1"/>
  <c r="Z350" i="1"/>
  <c r="BP360" i="1"/>
  <c r="BN360" i="1"/>
  <c r="Z360" i="1"/>
  <c r="BP374" i="1"/>
  <c r="BN374" i="1"/>
  <c r="Z374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82" i="1"/>
  <c r="Y88" i="1"/>
  <c r="Y105" i="1"/>
  <c r="Y114" i="1"/>
  <c r="Y121" i="1"/>
  <c r="Y131" i="1"/>
  <c r="Y135" i="1"/>
  <c r="Y146" i="1"/>
  <c r="Y165" i="1"/>
  <c r="Y170" i="1"/>
  <c r="I652" i="1"/>
  <c r="Y187" i="1"/>
  <c r="Y209" i="1"/>
  <c r="Y225" i="1"/>
  <c r="Y377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52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3" i="1"/>
  <c r="Z76" i="1"/>
  <c r="BN76" i="1"/>
  <c r="BP76" i="1"/>
  <c r="Z78" i="1"/>
  <c r="BN78" i="1"/>
  <c r="Z80" i="1"/>
  <c r="BN80" i="1"/>
  <c r="Z84" i="1"/>
  <c r="Z87" i="1" s="1"/>
  <c r="BN84" i="1"/>
  <c r="BP84" i="1"/>
  <c r="Z86" i="1"/>
  <c r="BN86" i="1"/>
  <c r="Y87" i="1"/>
  <c r="Z91" i="1"/>
  <c r="Z94" i="1" s="1"/>
  <c r="BN91" i="1"/>
  <c r="BP91" i="1"/>
  <c r="Z93" i="1"/>
  <c r="BN93" i="1"/>
  <c r="Y94" i="1"/>
  <c r="Z97" i="1"/>
  <c r="Z105" i="1" s="1"/>
  <c r="BN97" i="1"/>
  <c r="BP97" i="1"/>
  <c r="Z99" i="1"/>
  <c r="BN99" i="1"/>
  <c r="Z100" i="1"/>
  <c r="BN100" i="1"/>
  <c r="Z101" i="1"/>
  <c r="BN101" i="1"/>
  <c r="Z103" i="1"/>
  <c r="BN103" i="1"/>
  <c r="Y106" i="1"/>
  <c r="F652" i="1"/>
  <c r="Z110" i="1"/>
  <c r="BN110" i="1"/>
  <c r="BP110" i="1"/>
  <c r="Z112" i="1"/>
  <c r="BN112" i="1"/>
  <c r="Y115" i="1"/>
  <c r="Z118" i="1"/>
  <c r="Z120" i="1" s="1"/>
  <c r="BN118" i="1"/>
  <c r="BP118" i="1"/>
  <c r="Z124" i="1"/>
  <c r="Z130" i="1" s="1"/>
  <c r="BN124" i="1"/>
  <c r="BP124" i="1"/>
  <c r="Z126" i="1"/>
  <c r="BN126" i="1"/>
  <c r="Z128" i="1"/>
  <c r="BN128" i="1"/>
  <c r="Z134" i="1"/>
  <c r="Z135" i="1" s="1"/>
  <c r="BN134" i="1"/>
  <c r="BP134" i="1"/>
  <c r="Z139" i="1"/>
  <c r="Z141" i="1" s="1"/>
  <c r="BN139" i="1"/>
  <c r="BP139" i="1"/>
  <c r="Y142" i="1"/>
  <c r="Z145" i="1"/>
  <c r="Z146" i="1" s="1"/>
  <c r="BN145" i="1"/>
  <c r="BP145" i="1"/>
  <c r="Z149" i="1"/>
  <c r="Z151" i="1" s="1"/>
  <c r="BN149" i="1"/>
  <c r="BP149" i="1"/>
  <c r="Y152" i="1"/>
  <c r="H652" i="1"/>
  <c r="Y157" i="1"/>
  <c r="Z160" i="1"/>
  <c r="BN160" i="1"/>
  <c r="BP160" i="1"/>
  <c r="Z162" i="1"/>
  <c r="BN162" i="1"/>
  <c r="Z168" i="1"/>
  <c r="Z169" i="1" s="1"/>
  <c r="BN168" i="1"/>
  <c r="BP168" i="1"/>
  <c r="Z174" i="1"/>
  <c r="Z175" i="1" s="1"/>
  <c r="BN174" i="1"/>
  <c r="BP174" i="1"/>
  <c r="Y175" i="1"/>
  <c r="Z179" i="1"/>
  <c r="BN179" i="1"/>
  <c r="BP179" i="1"/>
  <c r="Z181" i="1"/>
  <c r="BN181" i="1"/>
  <c r="Z183" i="1"/>
  <c r="BN183" i="1"/>
  <c r="Z185" i="1"/>
  <c r="BN185" i="1"/>
  <c r="J652" i="1"/>
  <c r="Z192" i="1"/>
  <c r="Z193" i="1" s="1"/>
  <c r="BN192" i="1"/>
  <c r="BP192" i="1"/>
  <c r="Y193" i="1"/>
  <c r="Z196" i="1"/>
  <c r="Z198" i="1" s="1"/>
  <c r="BN196" i="1"/>
  <c r="BP196" i="1"/>
  <c r="Y199" i="1"/>
  <c r="Z202" i="1"/>
  <c r="BN202" i="1"/>
  <c r="BP202" i="1"/>
  <c r="Z204" i="1"/>
  <c r="BN204" i="1"/>
  <c r="Z206" i="1"/>
  <c r="BN206" i="1"/>
  <c r="Z208" i="1"/>
  <c r="BN208" i="1"/>
  <c r="Z212" i="1"/>
  <c r="BN212" i="1"/>
  <c r="BP212" i="1"/>
  <c r="Z214" i="1"/>
  <c r="BN214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Q652" i="1"/>
  <c r="Y296" i="1"/>
  <c r="BP289" i="1"/>
  <c r="BN289" i="1"/>
  <c r="Z289" i="1"/>
  <c r="BP293" i="1"/>
  <c r="BN293" i="1"/>
  <c r="Z293" i="1"/>
  <c r="Y309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BP359" i="1"/>
  <c r="BN359" i="1"/>
  <c r="Z359" i="1"/>
  <c r="Y363" i="1"/>
  <c r="F9" i="1"/>
  <c r="J9" i="1"/>
  <c r="Y41" i="1"/>
  <c r="Y95" i="1"/>
  <c r="Y141" i="1"/>
  <c r="Y176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Z285" i="1" s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Y243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4" i="1"/>
  <c r="BN474" i="1"/>
  <c r="Z474" i="1"/>
  <c r="BP477" i="1"/>
  <c r="BN477" i="1"/>
  <c r="Z477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66" i="1" l="1"/>
  <c r="Z538" i="1"/>
  <c r="Z480" i="1"/>
  <c r="Y644" i="1"/>
  <c r="Y643" i="1"/>
  <c r="Z26" i="1"/>
  <c r="Z589" i="1"/>
  <c r="Z545" i="1"/>
  <c r="Z560" i="1"/>
  <c r="Z501" i="1"/>
  <c r="Z355" i="1"/>
  <c r="Y642" i="1"/>
  <c r="Z362" i="1"/>
  <c r="Z209" i="1"/>
  <c r="Z187" i="1"/>
  <c r="Z164" i="1"/>
  <c r="Z114" i="1"/>
  <c r="Z81" i="1"/>
  <c r="Z640" i="1"/>
  <c r="Y645" i="1"/>
  <c r="Z455" i="1"/>
  <c r="Z442" i="1"/>
  <c r="Z256" i="1"/>
  <c r="Z295" i="1"/>
  <c r="Z72" i="1"/>
  <c r="Z40" i="1"/>
  <c r="Y646" i="1"/>
  <c r="Z614" i="1"/>
  <c r="Z596" i="1"/>
  <c r="Z416" i="1"/>
  <c r="Z390" i="1"/>
  <c r="Z384" i="1"/>
  <c r="Z371" i="1"/>
  <c r="Z273" i="1"/>
  <c r="Z243" i="1"/>
  <c r="Z231" i="1"/>
  <c r="Z224" i="1"/>
  <c r="X645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<sst xmlns="http://schemas.openxmlformats.org/spreadsheetml/2006/main" count="3022" uniqueCount="1064">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</sst>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45729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500</v>
      </c>
      <c r="Y35" s="742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100</v>
      </c>
      <c r="Y38" s="742">
        <f>IFERROR(IF(X38="",0,CEILING((X38/$H38),1)*$H38),"")</f>
        <v>100</v>
      </c>
      <c r="Z38" s="36">
        <f>IFERROR(IF(Y38=0,"",ROUNDUP(Y38/H38,0)*0.00902),"")</f>
        <v>0.22550000000000001</v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105.25</v>
      </c>
      <c r="BN38" s="64">
        <f>IFERROR(Y38*I38/H38,"0")</f>
        <v>105.25</v>
      </c>
      <c r="BO38" s="64">
        <f>IFERROR(1/J38*(X38/H38),"0")</f>
        <v>0.18939393939393939</v>
      </c>
      <c r="BP38" s="64">
        <f>IFERROR(1/J38*(Y38/H38),"0")</f>
        <v>0.18939393939393939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71.296296296296291</v>
      </c>
      <c r="Y40" s="743">
        <f>IFERROR(Y35/H35,"0")+IFERROR(Y36/H36,"0")+IFERROR(Y37/H37,"0")+IFERROR(Y38/H38,"0")+IFERROR(Y39/H39,"0")</f>
        <v>72</v>
      </c>
      <c r="Z40" s="743">
        <f>IFERROR(IF(Z35="",0,Z35),"0")+IFERROR(IF(Z36="",0,Z36),"0")+IFERROR(IF(Z37="",0,Z37),"0")+IFERROR(IF(Z38="",0,Z38),"0")+IFERROR(IF(Z39="",0,Z39),"0")</f>
        <v>1.1175599999999999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600</v>
      </c>
      <c r="Y41" s="743">
        <f>IFERROR(SUM(Y35:Y39),"0")</f>
        <v>607.6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70</v>
      </c>
      <c r="Y49" s="742">
        <f t="shared" ref="Y49:Y55" si="0">IFERROR(IF(X49="",0,CEILING((X49/$H49),1)*$H49),"")</f>
        <v>78.399999999999991</v>
      </c>
      <c r="Z49" s="36">
        <f>IFERROR(IF(Y49=0,"",ROUNDUP(Y49/H49,0)*0.01898),"")</f>
        <v>0.13286000000000001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72.71875</v>
      </c>
      <c r="BN49" s="64">
        <f t="shared" ref="BN49:BN55" si="2">IFERROR(Y49*I49/H49,"0")</f>
        <v>81.444999999999993</v>
      </c>
      <c r="BO49" s="64">
        <f t="shared" ref="BO49:BO55" si="3">IFERROR(1/J49*(X49/H49),"0")</f>
        <v>9.765625E-2</v>
      </c>
      <c r="BP49" s="64">
        <f t="shared" ref="BP49:BP55" si="4">IFERROR(1/J49*(Y49/H49),"0")</f>
        <v>0.109375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45</v>
      </c>
      <c r="Y55" s="742">
        <f t="shared" si="0"/>
        <v>45</v>
      </c>
      <c r="Z55" s="36">
        <f>IFERROR(IF(Y55=0,"",ROUNDUP(Y55/H55,0)*0.00902),"")</f>
        <v>9.0200000000000002E-2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47.099999999999994</v>
      </c>
      <c r="BN55" s="64">
        <f t="shared" si="2"/>
        <v>47.099999999999994</v>
      </c>
      <c r="BO55" s="64">
        <f t="shared" si="3"/>
        <v>7.575757575757576E-2</v>
      </c>
      <c r="BP55" s="64">
        <f t="shared" si="4"/>
        <v>7.575757575757576E-2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44.027777777777771</v>
      </c>
      <c r="Y56" s="743">
        <f>IFERROR(Y49/H49,"0")+IFERROR(Y50/H50,"0")+IFERROR(Y51/H51,"0")+IFERROR(Y52/H52,"0")+IFERROR(Y53/H53,"0")+IFERROR(Y54/H54,"0")+IFERROR(Y55/H55,"0")</f>
        <v>45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0.75449999999999995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415</v>
      </c>
      <c r="Y57" s="743">
        <f>IFERROR(SUM(Y49:Y55),"0")</f>
        <v>425.8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50</v>
      </c>
      <c r="Y59" s="742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31.5</v>
      </c>
      <c r="Y62" s="742">
        <f>IFERROR(IF(X62="",0,CEILING((X62/$H62),1)*$H62),"")</f>
        <v>32.400000000000006</v>
      </c>
      <c r="Z62" s="36">
        <f>IFERROR(IF(Y62=0,"",ROUNDUP(Y62/H62,0)*0.00651),"")</f>
        <v>7.8119999999999995E-2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33.599999999999994</v>
      </c>
      <c r="BN62" s="64">
        <f>IFERROR(Y62*I62/H62,"0")</f>
        <v>34.56</v>
      </c>
      <c r="BO62" s="64">
        <f>IFERROR(1/J62*(X62/H62),"0")</f>
        <v>6.4102564102564111E-2</v>
      </c>
      <c r="BP62" s="64">
        <f>IFERROR(1/J62*(Y62/H62),"0")</f>
        <v>6.593406593406595E-2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16.296296296296298</v>
      </c>
      <c r="Y63" s="743">
        <f>IFERROR(Y59/H59,"0")+IFERROR(Y60/H60,"0")+IFERROR(Y61/H61,"0")+IFERROR(Y62/H62,"0")</f>
        <v>17</v>
      </c>
      <c r="Z63" s="743">
        <f>IFERROR(IF(Z59="",0,Z59),"0")+IFERROR(IF(Z60="",0,Z60),"0")+IFERROR(IF(Z61="",0,Z61),"0")+IFERROR(IF(Z62="",0,Z62),"0")</f>
        <v>0.17302000000000001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81.5</v>
      </c>
      <c r="Y64" s="743">
        <f>IFERROR(SUM(Y59:Y62),"0")</f>
        <v>86.4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150</v>
      </c>
      <c r="Y91" s="742">
        <f>IFERROR(IF(X91="",0,CEILING((X91/$H91),1)*$H91),"")</f>
        <v>151.20000000000002</v>
      </c>
      <c r="Z91" s="36">
        <f>IFERROR(IF(Y91=0,"",ROUNDUP(Y91/H91,0)*0.01898),"")</f>
        <v>0.26572000000000001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156.04166666666666</v>
      </c>
      <c r="BN91" s="64">
        <f>IFERROR(Y91*I91/H91,"0")</f>
        <v>157.29000000000002</v>
      </c>
      <c r="BO91" s="64">
        <f>IFERROR(1/J91*(X91/H91),"0")</f>
        <v>0.21701388888888887</v>
      </c>
      <c r="BP91" s="64">
        <f>IFERROR(1/J91*(Y91/H91),"0")</f>
        <v>0.21875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25</v>
      </c>
      <c r="Y93" s="742">
        <f>IFERROR(IF(X93="",0,CEILING((X93/$H93),1)*$H93),"")</f>
        <v>27</v>
      </c>
      <c r="Z93" s="36">
        <f>IFERROR(IF(Y93=0,"",ROUNDUP(Y93/H93,0)*0.00902),"")</f>
        <v>5.4120000000000001E-2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26.166666666666668</v>
      </c>
      <c r="BN93" s="64">
        <f>IFERROR(Y93*I93/H93,"0")</f>
        <v>28.26</v>
      </c>
      <c r="BO93" s="64">
        <f>IFERROR(1/J93*(X93/H93),"0")</f>
        <v>4.208754208754209E-2</v>
      </c>
      <c r="BP93" s="64">
        <f>IFERROR(1/J93*(Y93/H93),"0")</f>
        <v>4.5454545454545456E-2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19.444444444444443</v>
      </c>
      <c r="Y94" s="743">
        <f>IFERROR(Y91/H91,"0")+IFERROR(Y92/H92,"0")+IFERROR(Y93/H93,"0")</f>
        <v>20</v>
      </c>
      <c r="Z94" s="743">
        <f>IFERROR(IF(Z91="",0,Z91),"0")+IFERROR(IF(Z92="",0,Z92),"0")+IFERROR(IF(Z93="",0,Z93),"0")</f>
        <v>0.31984000000000001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175</v>
      </c>
      <c r="Y95" s="743">
        <f>IFERROR(SUM(Y91:Y93),"0")</f>
        <v>178.20000000000002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60</v>
      </c>
      <c r="Y98" s="742">
        <f t="shared" si="15"/>
        <v>67.2</v>
      </c>
      <c r="Z98" s="36">
        <f>IFERROR(IF(Y98=0,"",ROUNDUP(Y98/H98,0)*0.01898),"")</f>
        <v>0.15184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63.707142857142856</v>
      </c>
      <c r="BN98" s="64">
        <f t="shared" si="17"/>
        <v>71.352000000000004</v>
      </c>
      <c r="BO98" s="64">
        <f t="shared" si="18"/>
        <v>0.11160714285714285</v>
      </c>
      <c r="BP98" s="64">
        <f t="shared" si="19"/>
        <v>0.125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12.142857142857142</v>
      </c>
      <c r="Y105" s="743">
        <f>IFERROR(Y97/H97,"0")+IFERROR(Y98/H98,"0")+IFERROR(Y99/H99,"0")+IFERROR(Y100/H100,"0")+IFERROR(Y101/H101,"0")+IFERROR(Y102/H102,"0")+IFERROR(Y103/H103,"0")+IFERROR(Y104/H104,"0")</f>
        <v>13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0.18439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73.5</v>
      </c>
      <c r="Y106" s="743">
        <f>IFERROR(SUM(Y97:Y104),"0")</f>
        <v>80.7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150</v>
      </c>
      <c r="Y110" s="742">
        <f>IFERROR(IF(X110="",0,CEILING((X110/$H110),1)*$H110),"")</f>
        <v>156.79999999999998</v>
      </c>
      <c r="Z110" s="36">
        <f>IFERROR(IF(Y110=0,"",ROUNDUP(Y110/H110,0)*0.01898),"")</f>
        <v>0.26572000000000001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155.82589285714286</v>
      </c>
      <c r="BN110" s="64">
        <f>IFERROR(Y110*I110/H110,"0")</f>
        <v>162.88999999999999</v>
      </c>
      <c r="BO110" s="64">
        <f>IFERROR(1/J110*(X110/H110),"0")</f>
        <v>0.20926339285714288</v>
      </c>
      <c r="BP110" s="64">
        <f>IFERROR(1/J110*(Y110/H110),"0")</f>
        <v>0.21875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13.392857142857144</v>
      </c>
      <c r="Y114" s="743">
        <f>IFERROR(Y109/H109,"0")+IFERROR(Y110/H110,"0")+IFERROR(Y111/H111,"0")+IFERROR(Y112/H112,"0")+IFERROR(Y113/H113,"0")</f>
        <v>14</v>
      </c>
      <c r="Z114" s="743">
        <f>IFERROR(IF(Z109="",0,Z109),"0")+IFERROR(IF(Z110="",0,Z110),"0")+IFERROR(IF(Z111="",0,Z111),"0")+IFERROR(IF(Z112="",0,Z112),"0")+IFERROR(IF(Z113="",0,Z113),"0")</f>
        <v>0.26572000000000001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150</v>
      </c>
      <c r="Y115" s="743">
        <f>IFERROR(SUM(Y109:Y113),"0")</f>
        <v>156.79999999999998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300</v>
      </c>
      <c r="Y123" s="742">
        <f t="shared" ref="Y123:Y129" si="20">IFERROR(IF(X123="",0,CEILING((X123/$H123),1)*$H123),"")</f>
        <v>302.40000000000003</v>
      </c>
      <c r="Z123" s="36">
        <f>IFERROR(IF(Y123=0,"",ROUNDUP(Y123/H123,0)*0.01898),"")</f>
        <v>0.68328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318.32142857142856</v>
      </c>
      <c r="BN123" s="64">
        <f t="shared" ref="BN123:BN129" si="22">IFERROR(Y123*I123/H123,"0")</f>
        <v>320.86800000000005</v>
      </c>
      <c r="BO123" s="64">
        <f t="shared" ref="BO123:BO129" si="23">IFERROR(1/J123*(X123/H123),"0")</f>
        <v>0.5580357142857143</v>
      </c>
      <c r="BP123" s="64">
        <f t="shared" ref="BP123:BP129" si="24">IFERROR(1/J123*(Y123/H123),"0")</f>
        <v>0.5625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18</v>
      </c>
      <c r="Y127" s="742">
        <f t="shared" si="20"/>
        <v>18.900000000000002</v>
      </c>
      <c r="Z127" s="36">
        <f>IFERROR(IF(Y127=0,"",ROUNDUP(Y127/H127,0)*0.00651),"")</f>
        <v>4.5569999999999999E-2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19.679999999999996</v>
      </c>
      <c r="BN127" s="64">
        <f t="shared" si="22"/>
        <v>20.664000000000001</v>
      </c>
      <c r="BO127" s="64">
        <f t="shared" si="23"/>
        <v>3.6630036630036632E-2</v>
      </c>
      <c r="BP127" s="64">
        <f t="shared" si="24"/>
        <v>3.8461538461538464E-2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42.38095238095238</v>
      </c>
      <c r="Y130" s="743">
        <f>IFERROR(Y123/H123,"0")+IFERROR(Y124/H124,"0")+IFERROR(Y125/H125,"0")+IFERROR(Y126/H126,"0")+IFERROR(Y127/H127,"0")+IFERROR(Y128/H128,"0")+IFERROR(Y129/H129,"0")</f>
        <v>43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0.72885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318</v>
      </c>
      <c r="Y131" s="743">
        <f>IFERROR(SUM(Y123:Y129),"0")</f>
        <v>321.3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3.5</v>
      </c>
      <c r="Y145" s="742">
        <f>IFERROR(IF(X145="",0,CEILING((X145/$H145),1)*$H145),"")</f>
        <v>5.6</v>
      </c>
      <c r="Z145" s="36">
        <f>IFERROR(IF(Y145=0,"",ROUNDUP(Y145/H145,0)*0.00651),"")</f>
        <v>1.302E-2</v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3.835</v>
      </c>
      <c r="BN145" s="64">
        <f>IFERROR(Y145*I145/H145,"0")</f>
        <v>6.1359999999999992</v>
      </c>
      <c r="BO145" s="64">
        <f>IFERROR(1/J145*(X145/H145),"0")</f>
        <v>6.8681318681318689E-3</v>
      </c>
      <c r="BP145" s="64">
        <f>IFERROR(1/J145*(Y145/H145),"0")</f>
        <v>1.098901098901099E-2</v>
      </c>
    </row>
    <row r="146" spans="1:68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1.25</v>
      </c>
      <c r="Y146" s="743">
        <f>IFERROR(Y144/H144,"0")+IFERROR(Y145/H145,"0")</f>
        <v>2</v>
      </c>
      <c r="Z146" s="743">
        <f>IFERROR(IF(Z144="",0,Z144),"0")+IFERROR(IF(Z145="",0,Z145),"0")</f>
        <v>1.302E-2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3.5</v>
      </c>
      <c r="Y147" s="743">
        <f>IFERROR(SUM(Y144:Y145),"0")</f>
        <v>5.6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80</v>
      </c>
      <c r="Y160" s="742">
        <f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85.714285714285708</v>
      </c>
      <c r="BN160" s="64">
        <f>IFERROR(Y160*I160/H160,"0")</f>
        <v>90</v>
      </c>
      <c r="BO160" s="64">
        <f>IFERROR(1/J160*(X160/H160),"0")</f>
        <v>0.14430014430014429</v>
      </c>
      <c r="BP160" s="64">
        <f>IFERROR(1/J160*(Y160/H160),"0")</f>
        <v>0.15151515151515152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80</v>
      </c>
      <c r="Y161" s="742">
        <f>IFERROR(IF(X161="",0,CEILING((X161/$H161),1)*$H161),"")</f>
        <v>81</v>
      </c>
      <c r="Z161" s="36">
        <f>IFERROR(IF(Y161=0,"",ROUNDUP(Y161/H161,0)*0.01898),"")</f>
        <v>0.17082</v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85.2</v>
      </c>
      <c r="BN161" s="64">
        <f>IFERROR(Y161*I161/H161,"0")</f>
        <v>86.265000000000015</v>
      </c>
      <c r="BO161" s="64">
        <f>IFERROR(1/J161*(X161/H161),"0")</f>
        <v>0.1388888888888889</v>
      </c>
      <c r="BP161" s="64">
        <f>IFERROR(1/J161*(Y161/H161),"0")</f>
        <v>0.140625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27.936507936507937</v>
      </c>
      <c r="Y164" s="743">
        <f>IFERROR(Y159/H159,"0")+IFERROR(Y160/H160,"0")+IFERROR(Y161/H161,"0")+IFERROR(Y162/H162,"0")+IFERROR(Y163/H163,"0")</f>
        <v>29</v>
      </c>
      <c r="Z164" s="743">
        <f>IFERROR(IF(Z159="",0,Z159),"0")+IFERROR(IF(Z160="",0,Z160),"0")+IFERROR(IF(Z161="",0,Z161),"0")+IFERROR(IF(Z162="",0,Z162),"0")+IFERROR(IF(Z163="",0,Z163),"0")</f>
        <v>0.35121999999999998</v>
      </c>
      <c r="AA164" s="744"/>
      <c r="AB164" s="744"/>
      <c r="AC164" s="744"/>
    </row>
    <row r="165" spans="1:68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160</v>
      </c>
      <c r="Y165" s="743">
        <f>IFERROR(SUM(Y159:Y163),"0")</f>
        <v>165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7</v>
      </c>
      <c r="Y182" s="742">
        <f t="shared" si="25"/>
        <v>8.4</v>
      </c>
      <c r="Z182" s="36">
        <f>IFERROR(IF(Y182=0,"",ROUNDUP(Y182/H182,0)*0.00502),"")</f>
        <v>2.0080000000000001E-2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7.4333333333333327</v>
      </c>
      <c r="BN182" s="64">
        <f t="shared" si="27"/>
        <v>8.92</v>
      </c>
      <c r="BO182" s="64">
        <f t="shared" si="28"/>
        <v>1.4245014245014245E-2</v>
      </c>
      <c r="BP182" s="64">
        <f t="shared" si="29"/>
        <v>1.7094017094017096E-2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3.333333333333333</v>
      </c>
      <c r="Y187" s="743">
        <f>IFERROR(Y178/H178,"0")+IFERROR(Y179/H179,"0")+IFERROR(Y180/H180,"0")+IFERROR(Y181/H181,"0")+IFERROR(Y182/H182,"0")+IFERROR(Y183/H183,"0")+IFERROR(Y184/H184,"0")+IFERROR(Y185/H185,"0")+IFERROR(Y186/H186,"0")</f>
        <v>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2.0080000000000001E-2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7</v>
      </c>
      <c r="Y188" s="743">
        <f>IFERROR(SUM(Y178:Y186),"0")</f>
        <v>8.4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20</v>
      </c>
      <c r="Y201" s="742">
        <f t="shared" ref="Y201:Y208" si="30">IFERROR(IF(X201="",0,CEILING((X201/$H201),1)*$H201),"")</f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20.777777777777779</v>
      </c>
      <c r="BN201" s="64">
        <f t="shared" ref="BN201:BN208" si="32">IFERROR(Y201*I201/H201,"0")</f>
        <v>22.44</v>
      </c>
      <c r="BO201" s="64">
        <f t="shared" ref="BO201:BO208" si="33">IFERROR(1/J201*(X201/H201),"0")</f>
        <v>2.8058361391694722E-2</v>
      </c>
      <c r="BP201" s="64">
        <f t="shared" ref="BP201:BP208" si="34">IFERROR(1/J201*(Y201/H201),"0")</f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30</v>
      </c>
      <c r="Y202" s="742">
        <f t="shared" si="30"/>
        <v>32.400000000000006</v>
      </c>
      <c r="Z202" s="36">
        <f>IFERROR(IF(Y202=0,"",ROUNDUP(Y202/H202,0)*0.00902),"")</f>
        <v>5.4120000000000001E-2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31.166666666666668</v>
      </c>
      <c r="BN202" s="64">
        <f t="shared" si="32"/>
        <v>33.660000000000004</v>
      </c>
      <c r="BO202" s="64">
        <f t="shared" si="33"/>
        <v>4.208754208754209E-2</v>
      </c>
      <c r="BP202" s="64">
        <f t="shared" si="34"/>
        <v>4.5454545454545463E-2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18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18.7</v>
      </c>
      <c r="BN203" s="64">
        <f t="shared" si="32"/>
        <v>22.44</v>
      </c>
      <c r="BO203" s="64">
        <f t="shared" si="33"/>
        <v>2.5252525252525252E-2</v>
      </c>
      <c r="BP203" s="64">
        <f t="shared" si="34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20</v>
      </c>
      <c r="Y204" s="742">
        <f t="shared" si="30"/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20.777777777777779</v>
      </c>
      <c r="BN204" s="64">
        <f t="shared" si="32"/>
        <v>22.44</v>
      </c>
      <c r="BO204" s="64">
        <f t="shared" si="33"/>
        <v>2.8058361391694722E-2</v>
      </c>
      <c r="BP204" s="64">
        <f t="shared" si="34"/>
        <v>3.0303030303030304E-2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16.296296296296294</v>
      </c>
      <c r="Y209" s="743">
        <f>IFERROR(Y201/H201,"0")+IFERROR(Y202/H202,"0")+IFERROR(Y203/H203,"0")+IFERROR(Y204/H204,"0")+IFERROR(Y205/H205,"0")+IFERROR(Y206/H206,"0")+IFERROR(Y207/H207,"0")+IFERROR(Y208/H208,"0")</f>
        <v>18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0.16236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88</v>
      </c>
      <c r="Y210" s="743">
        <f>IFERROR(SUM(Y201:Y208),"0")</f>
        <v>97.200000000000017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10.5</v>
      </c>
      <c r="Y332" s="742">
        <f>IFERROR(IF(X332="",0,CEILING((X332/$H332),1)*$H332),"")</f>
        <v>10.5</v>
      </c>
      <c r="Z332" s="36">
        <f>IFERROR(IF(Y332=0,"",ROUNDUP(Y332/H332,0)*0.00502),"")</f>
        <v>2.5100000000000001E-2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11</v>
      </c>
      <c r="BN332" s="64">
        <f>IFERROR(Y332*I332/H332,"0")</f>
        <v>11</v>
      </c>
      <c r="BO332" s="64">
        <f>IFERROR(1/J332*(X332/H332),"0")</f>
        <v>2.1367521367521368E-2</v>
      </c>
      <c r="BP332" s="64">
        <f>IFERROR(1/J332*(Y332/H332),"0")</f>
        <v>2.1367521367521368E-2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5</v>
      </c>
      <c r="Y334" s="743">
        <f>IFERROR(Y332/H332,"0")+IFERROR(Y333/H333,"0")</f>
        <v>5</v>
      </c>
      <c r="Z334" s="743">
        <f>IFERROR(IF(Z332="",0,Z332),"0")+IFERROR(IF(Z333="",0,Z333),"0")</f>
        <v>2.5100000000000001E-2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10.5</v>
      </c>
      <c r="Y335" s="743">
        <f>IFERROR(SUM(Y332:Y333),"0")</f>
        <v>10.5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30</v>
      </c>
      <c r="Y359" s="742">
        <f>IFERROR(IF(X359="",0,CEILING((X359/$H359),1)*$H359),"")</f>
        <v>33.6</v>
      </c>
      <c r="Z359" s="36">
        <f>IFERROR(IF(Y359=0,"",ROUNDUP(Y359/H359,0)*0.00902),"")</f>
        <v>7.2160000000000002E-2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31.928571428571427</v>
      </c>
      <c r="BN359" s="64">
        <f>IFERROR(Y359*I359/H359,"0")</f>
        <v>35.76</v>
      </c>
      <c r="BO359" s="64">
        <f>IFERROR(1/J359*(X359/H359),"0")</f>
        <v>5.4112554112554112E-2</v>
      </c>
      <c r="BP359" s="64">
        <f>IFERROR(1/J359*(Y359/H359),"0")</f>
        <v>6.0606060606060608E-2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10.5</v>
      </c>
      <c r="Y361" s="742">
        <f>IFERROR(IF(X361="",0,CEILING((X361/$H361),1)*$H361),"")</f>
        <v>10.5</v>
      </c>
      <c r="Z361" s="36">
        <f>IFERROR(IF(Y361=0,"",ROUNDUP(Y361/H361,0)*0.00502),"")</f>
        <v>2.5100000000000001E-2</v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11.149999999999999</v>
      </c>
      <c r="BN361" s="64">
        <f>IFERROR(Y361*I361/H361,"0")</f>
        <v>11.149999999999999</v>
      </c>
      <c r="BO361" s="64">
        <f>IFERROR(1/J361*(X361/H361),"0")</f>
        <v>2.1367521367521368E-2</v>
      </c>
      <c r="BP361" s="64">
        <f>IFERROR(1/J361*(Y361/H361),"0")</f>
        <v>2.1367521367521368E-2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12.142857142857142</v>
      </c>
      <c r="Y362" s="743">
        <f>IFERROR(Y358/H358,"0")+IFERROR(Y359/H359,"0")+IFERROR(Y360/H360,"0")+IFERROR(Y361/H361,"0")</f>
        <v>13</v>
      </c>
      <c r="Z362" s="743">
        <f>IFERROR(IF(Z358="",0,Z358),"0")+IFERROR(IF(Z359="",0,Z359),"0")+IFERROR(IF(Z360="",0,Z360),"0")+IFERROR(IF(Z361="",0,Z361),"0")</f>
        <v>9.7259999999999999E-2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40.5</v>
      </c>
      <c r="Y363" s="743">
        <f>IFERROR(SUM(Y358:Y361),"0")</f>
        <v>44.1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400</v>
      </c>
      <c r="Y365" s="742">
        <f t="shared" ref="Y365:Y370" si="66">IFERROR(IF(X365="",0,CEILING((X365/$H365),1)*$H365),"")</f>
        <v>405.59999999999997</v>
      </c>
      <c r="Z365" s="36">
        <f>IFERROR(IF(Y365=0,"",ROUNDUP(Y365/H365,0)*0.01898),"")</f>
        <v>0.98696000000000006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426.30769230769238</v>
      </c>
      <c r="BN365" s="64">
        <f t="shared" ref="BN365:BN370" si="68">IFERROR(Y365*I365/H365,"0")</f>
        <v>432.27599999999995</v>
      </c>
      <c r="BO365" s="64">
        <f t="shared" ref="BO365:BO370" si="69">IFERROR(1/J365*(X365/H365),"0")</f>
        <v>0.80128205128205132</v>
      </c>
      <c r="BP365" s="64">
        <f t="shared" ref="BP365:BP370" si="70">IFERROR(1/J365*(Y365/H365),"0")</f>
        <v>0.8125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51.282051282051285</v>
      </c>
      <c r="Y371" s="743">
        <f>IFERROR(Y365/H365,"0")+IFERROR(Y366/H366,"0")+IFERROR(Y367/H367,"0")+IFERROR(Y368/H368,"0")+IFERROR(Y369/H369,"0")+IFERROR(Y370/H370,"0")</f>
        <v>52</v>
      </c>
      <c r="Z371" s="743">
        <f>IFERROR(IF(Z365="",0,Z365),"0")+IFERROR(IF(Z366="",0,Z366),"0")+IFERROR(IF(Z367="",0,Z367),"0")+IFERROR(IF(Z368="",0,Z368),"0")+IFERROR(IF(Z369="",0,Z369),"0")+IFERROR(IF(Z370="",0,Z370),"0")</f>
        <v>0.98696000000000006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400</v>
      </c>
      <c r="Y372" s="743">
        <f>IFERROR(SUM(Y365:Y370),"0")</f>
        <v>405.59999999999997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24.5</v>
      </c>
      <c r="Y400" s="742">
        <f>IFERROR(IF(X400="",0,CEILING((X400/$H400),1)*$H400),"")</f>
        <v>25.200000000000003</v>
      </c>
      <c r="Z400" s="36">
        <f>IFERROR(IF(Y400=0,"",ROUNDUP(Y400/H400,0)*0.00651),"")</f>
        <v>7.8119999999999995E-2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27.299999999999997</v>
      </c>
      <c r="BN400" s="64">
        <f>IFERROR(Y400*I400/H400,"0")</f>
        <v>28.080000000000002</v>
      </c>
      <c r="BO400" s="64">
        <f>IFERROR(1/J400*(X400/H400),"0")</f>
        <v>6.4102564102564111E-2</v>
      </c>
      <c r="BP400" s="64">
        <f>IFERROR(1/J400*(Y400/H400),"0")</f>
        <v>6.5934065934065936E-2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11.666666666666666</v>
      </c>
      <c r="Y401" s="743">
        <f>IFERROR(Y398/H398,"0")+IFERROR(Y399/H399,"0")+IFERROR(Y400/H400,"0")</f>
        <v>12</v>
      </c>
      <c r="Z401" s="743">
        <f>IFERROR(IF(Z398="",0,Z398),"0")+IFERROR(IF(Z399="",0,Z399),"0")+IFERROR(IF(Z400="",0,Z400),"0")</f>
        <v>7.8119999999999995E-2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24.5</v>
      </c>
      <c r="Y402" s="743">
        <f>IFERROR(SUM(Y398:Y400),"0")</f>
        <v>25.200000000000003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100</v>
      </c>
      <c r="Y406" s="742">
        <f t="shared" ref="Y406:Y415" si="71">IFERROR(IF(X406="",0,CEILING((X406/$H406),1)*$H406),"")</f>
        <v>105</v>
      </c>
      <c r="Z406" s="36">
        <f>IFERROR(IF(Y406=0,"",ROUNDUP(Y406/H406,0)*0.02175),"")</f>
        <v>0.15225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103.2</v>
      </c>
      <c r="BN406" s="64">
        <f t="shared" ref="BN406:BN415" si="73">IFERROR(Y406*I406/H406,"0")</f>
        <v>108.36</v>
      </c>
      <c r="BO406" s="64">
        <f t="shared" ref="BO406:BO415" si="74">IFERROR(1/J406*(X406/H406),"0")</f>
        <v>0.1388888888888889</v>
      </c>
      <c r="BP406" s="64">
        <f t="shared" ref="BP406:BP415" si="75">IFERROR(1/J406*(Y406/H406),"0")</f>
        <v>0.14583333333333331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250</v>
      </c>
      <c r="Y408" s="742">
        <f t="shared" si="71"/>
        <v>255</v>
      </c>
      <c r="Z408" s="36">
        <f>IFERROR(IF(Y408=0,"",ROUNDUP(Y408/H408,0)*0.02175),"")</f>
        <v>0.36974999999999997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258</v>
      </c>
      <c r="BN408" s="64">
        <f t="shared" si="73"/>
        <v>263.16000000000003</v>
      </c>
      <c r="BO408" s="64">
        <f t="shared" si="74"/>
        <v>0.34722222222222221</v>
      </c>
      <c r="BP408" s="64">
        <f t="shared" si="75"/>
        <v>0.35416666666666663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900</v>
      </c>
      <c r="Y410" s="742">
        <f t="shared" si="71"/>
        <v>900</v>
      </c>
      <c r="Z410" s="36">
        <f>IFERROR(IF(Y410=0,"",ROUNDUP(Y410/H410,0)*0.02175),"")</f>
        <v>1.3049999999999999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928.8</v>
      </c>
      <c r="BN410" s="64">
        <f t="shared" si="73"/>
        <v>928.8</v>
      </c>
      <c r="BO410" s="64">
        <f t="shared" si="74"/>
        <v>1.25</v>
      </c>
      <c r="BP410" s="64">
        <f t="shared" si="75"/>
        <v>1.25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83.333333333333343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1.827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1250</v>
      </c>
      <c r="Y417" s="743">
        <f>IFERROR(SUM(Y406:Y415),"0")</f>
        <v>1260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300</v>
      </c>
      <c r="Y419" s="742">
        <f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309.60000000000002</v>
      </c>
      <c r="BN419" s="64">
        <f>IFERROR(Y419*I419/H419,"0")</f>
        <v>309.60000000000002</v>
      </c>
      <c r="BO419" s="64">
        <f>IFERROR(1/J419*(X419/H419),"0")</f>
        <v>0.41666666666666663</v>
      </c>
      <c r="BP419" s="64">
        <f>IFERROR(1/J419*(Y419/H419),"0")</f>
        <v>0.41666666666666663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20</v>
      </c>
      <c r="Y421" s="743">
        <f>IFERROR(Y419/H419,"0")+IFERROR(Y420/H420,"0")</f>
        <v>20</v>
      </c>
      <c r="Z421" s="743">
        <f>IFERROR(IF(Z419="",0,Z419),"0")+IFERROR(IF(Z420="",0,Z420),"0")</f>
        <v>0.43499999999999994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300</v>
      </c>
      <c r="Y422" s="743">
        <f>IFERROR(SUM(Y419:Y420),"0")</f>
        <v>300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150</v>
      </c>
      <c r="Y438" s="742">
        <f t="shared" si="76"/>
        <v>151.20000000000002</v>
      </c>
      <c r="Z438" s="36">
        <f>IFERROR(IF(Y438=0,"",ROUNDUP(Y438/H438,0)*0.01898),"")</f>
        <v>0.26572000000000001</v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156.04166666666666</v>
      </c>
      <c r="BN438" s="64">
        <f t="shared" si="78"/>
        <v>157.29000000000002</v>
      </c>
      <c r="BO438" s="64">
        <f t="shared" si="79"/>
        <v>0.21701388888888887</v>
      </c>
      <c r="BP438" s="64">
        <f t="shared" si="80"/>
        <v>0.21875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100</v>
      </c>
      <c r="Y440" s="742">
        <f t="shared" si="76"/>
        <v>108</v>
      </c>
      <c r="Z440" s="36">
        <f>IFERROR(IF(Y440=0,"",ROUNDUP(Y440/H440,0)*0.01898),"")</f>
        <v>0.17082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103.625</v>
      </c>
      <c r="BN440" s="64">
        <f t="shared" si="78"/>
        <v>111.91500000000001</v>
      </c>
      <c r="BO440" s="64">
        <f t="shared" si="79"/>
        <v>0.13020833333333334</v>
      </c>
      <c r="BP440" s="64">
        <f t="shared" si="80"/>
        <v>0.140625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40</v>
      </c>
      <c r="Y441" s="742">
        <f t="shared" si="76"/>
        <v>40</v>
      </c>
      <c r="Z441" s="36">
        <f>IFERROR(IF(Y441=0,"",ROUNDUP(Y441/H441,0)*0.00902),"")</f>
        <v>9.0200000000000002E-2</v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42.1</v>
      </c>
      <c r="BN441" s="64">
        <f t="shared" si="78"/>
        <v>42.1</v>
      </c>
      <c r="BO441" s="64">
        <f t="shared" si="79"/>
        <v>7.575757575757576E-2</v>
      </c>
      <c r="BP441" s="64">
        <f t="shared" si="80"/>
        <v>7.575757575757576E-2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32.222222222222221</v>
      </c>
      <c r="Y442" s="743">
        <f>IFERROR(Y434/H434,"0")+IFERROR(Y435/H435,"0")+IFERROR(Y436/H436,"0")+IFERROR(Y437/H437,"0")+IFERROR(Y438/H438,"0")+IFERROR(Y439/H439,"0")+IFERROR(Y440/H440,"0")+IFERROR(Y441/H441,"0")</f>
        <v>33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0.52673999999999999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290</v>
      </c>
      <c r="Y443" s="743">
        <f>IFERROR(SUM(Y434:Y441),"0")</f>
        <v>299.20000000000005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60</v>
      </c>
      <c r="Y445" s="742">
        <f>IFERROR(IF(X445="",0,CEILING((X445/$H445),1)*$H445),"")</f>
        <v>61.32</v>
      </c>
      <c r="Z445" s="36">
        <f>IFERROR(IF(Y445=0,"",ROUNDUP(Y445/H445,0)*0.00902),"")</f>
        <v>0.12628</v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63.698630136986303</v>
      </c>
      <c r="BN445" s="64">
        <f>IFERROR(Y445*I445/H445,"0")</f>
        <v>65.100000000000009</v>
      </c>
      <c r="BO445" s="64">
        <f>IFERROR(1/J445*(X445/H445),"0")</f>
        <v>0.10377750103777501</v>
      </c>
      <c r="BP445" s="64">
        <f>IFERROR(1/J445*(Y445/H445),"0")</f>
        <v>0.10606060606060606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13.698630136986301</v>
      </c>
      <c r="Y447" s="743">
        <f>IFERROR(Y445/H445,"0")+IFERROR(Y446/H446,"0")</f>
        <v>14</v>
      </c>
      <c r="Z447" s="743">
        <f>IFERROR(IF(Z445="",0,Z445),"0")+IFERROR(IF(Z446="",0,Z446),"0")</f>
        <v>0.12628</v>
      </c>
      <c r="AA447" s="744"/>
      <c r="AB447" s="744"/>
      <c r="AC447" s="744"/>
    </row>
    <row r="448" spans="1:68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60</v>
      </c>
      <c r="Y448" s="743">
        <f>IFERROR(SUM(Y445:Y446),"0")</f>
        <v>61.32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700</v>
      </c>
      <c r="Y450" s="742">
        <f>IFERROR(IF(X450="",0,CEILING((X450/$H450),1)*$H450),"")</f>
        <v>702</v>
      </c>
      <c r="Z450" s="36">
        <f>IFERROR(IF(Y450=0,"",ROUNDUP(Y450/H450,0)*0.01898),"")</f>
        <v>1.48044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740.36666666666667</v>
      </c>
      <c r="BN450" s="64">
        <f>IFERROR(Y450*I450/H450,"0")</f>
        <v>742.48199999999997</v>
      </c>
      <c r="BO450" s="64">
        <f>IFERROR(1/J450*(X450/H450),"0")</f>
        <v>1.2152777777777777</v>
      </c>
      <c r="BP450" s="64">
        <f>IFERROR(1/J450*(Y450/H450),"0")</f>
        <v>1.21875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100</v>
      </c>
      <c r="Y453" s="742">
        <f>IFERROR(IF(X453="",0,CEILING((X453/$H453),1)*$H453),"")</f>
        <v>100.8</v>
      </c>
      <c r="Z453" s="36">
        <f>IFERROR(IF(Y453=0,"",ROUNDUP(Y453/H453,0)*0.00651),"")</f>
        <v>0.27342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111.00000000000001</v>
      </c>
      <c r="BN453" s="64">
        <f>IFERROR(Y453*I453/H453,"0")</f>
        <v>111.88800000000001</v>
      </c>
      <c r="BO453" s="64">
        <f>IFERROR(1/J453*(X453/H453),"0")</f>
        <v>0.22893772893772898</v>
      </c>
      <c r="BP453" s="64">
        <f>IFERROR(1/J453*(Y453/H453),"0")</f>
        <v>0.23076923076923078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119.44444444444444</v>
      </c>
      <c r="Y455" s="743">
        <f>IFERROR(Y450/H450,"0")+IFERROR(Y451/H451,"0")+IFERROR(Y452/H452,"0")+IFERROR(Y453/H453,"0")+IFERROR(Y454/H454,"0")</f>
        <v>120</v>
      </c>
      <c r="Z455" s="743">
        <f>IFERROR(IF(Z450="",0,Z450),"0")+IFERROR(IF(Z451="",0,Z451),"0")+IFERROR(IF(Z452="",0,Z452),"0")+IFERROR(IF(Z453="",0,Z453),"0")+IFERROR(IF(Z454="",0,Z454),"0")</f>
        <v>1.75386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800</v>
      </c>
      <c r="Y456" s="743">
        <f>IFERROR(SUM(Y450:Y454),"0")</f>
        <v>802.8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20</v>
      </c>
      <c r="Y467" s="742">
        <f t="shared" si="81"/>
        <v>21.6</v>
      </c>
      <c r="Z467" s="36">
        <f>IFERROR(IF(Y467=0,"",ROUNDUP(Y467/H467,0)*0.00902),"")</f>
        <v>3.6080000000000001E-2</v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20.777777777777779</v>
      </c>
      <c r="BN467" s="64">
        <f t="shared" si="83"/>
        <v>22.44</v>
      </c>
      <c r="BO467" s="64">
        <f t="shared" si="84"/>
        <v>2.8058361391694722E-2</v>
      </c>
      <c r="BP467" s="64">
        <f t="shared" si="85"/>
        <v>3.0303030303030304E-2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7</v>
      </c>
      <c r="Y470" s="742">
        <f t="shared" si="81"/>
        <v>8.4</v>
      </c>
      <c r="Z470" s="36">
        <f t="shared" si="86"/>
        <v>2.0080000000000001E-2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7.4333333333333327</v>
      </c>
      <c r="BN470" s="64">
        <f t="shared" si="83"/>
        <v>8.92</v>
      </c>
      <c r="BO470" s="64">
        <f t="shared" si="84"/>
        <v>1.4245014245014245E-2</v>
      </c>
      <c r="BP470" s="64">
        <f t="shared" si="85"/>
        <v>1.7094017094017096E-2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8.8888888888888893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7.4200000000000002E-2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37</v>
      </c>
      <c r="Y481" s="743">
        <f>IFERROR(SUM(Y464:Y479),"0")</f>
        <v>40.800000000000004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20</v>
      </c>
      <c r="Y497" s="742">
        <f>IFERROR(IF(X497="",0,CEILING((X497/$H497),1)*$H497),"")</f>
        <v>21.6</v>
      </c>
      <c r="Z497" s="36">
        <f>IFERROR(IF(Y497=0,"",ROUNDUP(Y497/H497,0)*0.00902),"")</f>
        <v>3.6080000000000001E-2</v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20.777777777777779</v>
      </c>
      <c r="BN497" s="64">
        <f>IFERROR(Y497*I497/H497,"0")</f>
        <v>22.44</v>
      </c>
      <c r="BO497" s="64">
        <f>IFERROR(1/J497*(X497/H497),"0")</f>
        <v>2.8058361391694722E-2</v>
      </c>
      <c r="BP497" s="64">
        <f>IFERROR(1/J497*(Y497/H497),"0")</f>
        <v>3.0303030303030304E-2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3.7037037037037033</v>
      </c>
      <c r="Y501" s="743">
        <f>IFERROR(Y497/H497,"0")+IFERROR(Y498/H498,"0")+IFERROR(Y499/H499,"0")+IFERROR(Y500/H500,"0")</f>
        <v>4</v>
      </c>
      <c r="Z501" s="743">
        <f>IFERROR(IF(Z497="",0,Z497),"0")+IFERROR(IF(Z498="",0,Z498),"0")+IFERROR(IF(Z499="",0,Z499),"0")+IFERROR(IF(Z500="",0,Z500),"0")</f>
        <v>3.6080000000000001E-2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20</v>
      </c>
      <c r="Y502" s="743">
        <f>IFERROR(SUM(Y497:Y500),"0")</f>
        <v>21.6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20</v>
      </c>
      <c r="Y522" s="742">
        <f t="shared" ref="Y522:Y537" si="87">IFERROR(IF(X522="",0,CEILING((X522/$H522),1)*$H522),"")</f>
        <v>21.12</v>
      </c>
      <c r="Z522" s="36">
        <f t="shared" ref="Z522:Z527" si="88">IFERROR(IF(Y522=0,"",ROUNDUP(Y522/H522,0)*0.01196),"")</f>
        <v>4.7840000000000001E-2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21.363636363636363</v>
      </c>
      <c r="BN522" s="64">
        <f t="shared" ref="BN522:BN537" si="90">IFERROR(Y522*I522/H522,"0")</f>
        <v>22.56</v>
      </c>
      <c r="BO522" s="64">
        <f t="shared" ref="BO522:BO537" si="91">IFERROR(1/J522*(X522/H522),"0")</f>
        <v>3.6421911421911424E-2</v>
      </c>
      <c r="BP522" s="64">
        <f t="shared" ref="BP522:BP537" si="92">IFERROR(1/J522*(Y522/H522),"0")</f>
        <v>3.8461538461538464E-2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10</v>
      </c>
      <c r="Y523" s="742">
        <f t="shared" si="87"/>
        <v>10.56</v>
      </c>
      <c r="Z523" s="36">
        <f t="shared" si="88"/>
        <v>2.392E-2</v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10.681818181818182</v>
      </c>
      <c r="BN523" s="64">
        <f t="shared" si="90"/>
        <v>11.28</v>
      </c>
      <c r="BO523" s="64">
        <f t="shared" si="91"/>
        <v>1.8210955710955712E-2</v>
      </c>
      <c r="BP523" s="64">
        <f t="shared" si="92"/>
        <v>1.9230769230769232E-2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20</v>
      </c>
      <c r="Y525" s="742">
        <f t="shared" si="87"/>
        <v>21.12</v>
      </c>
      <c r="Z525" s="36">
        <f t="shared" si="88"/>
        <v>4.7840000000000001E-2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21.363636363636363</v>
      </c>
      <c r="BN525" s="64">
        <f t="shared" si="90"/>
        <v>22.56</v>
      </c>
      <c r="BO525" s="64">
        <f t="shared" si="91"/>
        <v>3.6421911421911424E-2</v>
      </c>
      <c r="BP525" s="64">
        <f t="shared" si="92"/>
        <v>3.8461538461538464E-2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20</v>
      </c>
      <c r="Y527" s="742">
        <f t="shared" si="87"/>
        <v>21.12</v>
      </c>
      <c r="Z527" s="36">
        <f t="shared" si="88"/>
        <v>4.7840000000000001E-2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21.363636363636363</v>
      </c>
      <c r="BN527" s="64">
        <f t="shared" si="90"/>
        <v>22.56</v>
      </c>
      <c r="BO527" s="64">
        <f t="shared" si="91"/>
        <v>3.6421911421911424E-2</v>
      </c>
      <c r="BP527" s="64">
        <f t="shared" si="92"/>
        <v>3.8461538461538464E-2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13.257575757575756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0.16744000000000001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70</v>
      </c>
      <c r="Y539" s="743">
        <f>IFERROR(SUM(Y522:Y537),"0")</f>
        <v>73.92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40</v>
      </c>
      <c r="Y541" s="742">
        <f>IFERROR(IF(X541="",0,CEILING((X541/$H541),1)*$H541),"")</f>
        <v>42.24</v>
      </c>
      <c r="Z541" s="36">
        <f>IFERROR(IF(Y541=0,"",ROUNDUP(Y541/H541,0)*0.01196),"")</f>
        <v>9.5680000000000001E-2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42.727272727272727</v>
      </c>
      <c r="BN541" s="64">
        <f>IFERROR(Y541*I541/H541,"0")</f>
        <v>45.12</v>
      </c>
      <c r="BO541" s="64">
        <f>IFERROR(1/J541*(X541/H541),"0")</f>
        <v>7.2843822843822847E-2</v>
      </c>
      <c r="BP541" s="64">
        <f>IFERROR(1/J541*(Y541/H541),"0")</f>
        <v>7.6923076923076927E-2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7.5757575757575752</v>
      </c>
      <c r="Y545" s="743">
        <f>IFERROR(Y541/H541,"0")+IFERROR(Y542/H542,"0")+IFERROR(Y543/H543,"0")+IFERROR(Y544/H544,"0")</f>
        <v>8</v>
      </c>
      <c r="Z545" s="743">
        <f>IFERROR(IF(Z541="",0,Z541),"0")+IFERROR(IF(Z542="",0,Z542),"0")+IFERROR(IF(Z543="",0,Z543),"0")+IFERROR(IF(Z544="",0,Z544),"0")</f>
        <v>9.5680000000000001E-2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40</v>
      </c>
      <c r="Y546" s="743">
        <f>IFERROR(SUM(Y541:Y544),"0")</f>
        <v>42.24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40</v>
      </c>
      <c r="Y548" s="742">
        <f t="shared" ref="Y548:Y559" si="93">IFERROR(IF(X548="",0,CEILING((X548/$H548),1)*$H548),"")</f>
        <v>42.24</v>
      </c>
      <c r="Z548" s="36">
        <f>IFERROR(IF(Y548=0,"",ROUNDUP(Y548/H548,0)*0.01196),"")</f>
        <v>9.5680000000000001E-2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42.727272727272727</v>
      </c>
      <c r="BN548" s="64">
        <f t="shared" ref="BN548:BN559" si="95">IFERROR(Y548*I548/H548,"0")</f>
        <v>45.12</v>
      </c>
      <c r="BO548" s="64">
        <f t="shared" ref="BO548:BO559" si="96">IFERROR(1/J548*(X548/H548),"0")</f>
        <v>7.2843822843822847E-2</v>
      </c>
      <c r="BP548" s="64">
        <f t="shared" ref="BP548:BP559" si="97">IFERROR(1/J548*(Y548/H548),"0")</f>
        <v>7.6923076923076927E-2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20</v>
      </c>
      <c r="Y549" s="742">
        <f t="shared" si="93"/>
        <v>21.12</v>
      </c>
      <c r="Z549" s="36">
        <f>IFERROR(IF(Y549=0,"",ROUNDUP(Y549/H549,0)*0.01196),"")</f>
        <v>4.7840000000000001E-2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21.363636363636363</v>
      </c>
      <c r="BN549" s="64">
        <f t="shared" si="95"/>
        <v>22.56</v>
      </c>
      <c r="BO549" s="64">
        <f t="shared" si="96"/>
        <v>3.6421911421911424E-2</v>
      </c>
      <c r="BP549" s="64">
        <f t="shared" si="97"/>
        <v>3.8461538461538464E-2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30</v>
      </c>
      <c r="Y550" s="742">
        <f t="shared" si="93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32.04545454545454</v>
      </c>
      <c r="BN550" s="64">
        <f t="shared" si="95"/>
        <v>33.839999999999996</v>
      </c>
      <c r="BO550" s="64">
        <f t="shared" si="96"/>
        <v>5.4632867132867136E-2</v>
      </c>
      <c r="BP550" s="64">
        <f t="shared" si="97"/>
        <v>5.7692307692307696E-2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17.045454545454547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0.21528000000000003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90</v>
      </c>
      <c r="Y561" s="743">
        <f>IFERROR(SUM(Y548:Y559),"0")</f>
        <v>95.039999999999992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5504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5615.32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5768.1448686207241</v>
      </c>
      <c r="Y643" s="743">
        <f>IFERROR(SUM(BN22:BN639),"0")</f>
        <v>5885.1210000000019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9</v>
      </c>
      <c r="Y644" s="38">
        <f>ROUNDUP(SUM(BP22:BP639),0)</f>
        <v>10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5993.1448686207241</v>
      </c>
      <c r="Y645" s="743">
        <f>GrossWeightTotalR+PalletQtyTotalR*25</f>
        <v>6135.1210000000019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667.0592047475609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684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10.535559999999997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607.6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512.20000000000005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258.90000000000003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478.1</v>
      </c>
      <c r="G652" s="46">
        <f>IFERROR(Y139*1,"0")+IFERROR(Y140*1,"0")+IFERROR(Y144*1,"0")+IFERROR(Y145*1,"0")+IFERROR(Y149*1,"0")+IFERROR(Y150*1,"0")</f>
        <v>5.6</v>
      </c>
      <c r="H652" s="46">
        <f>IFERROR(Y155*1,"0")+IFERROR(Y159*1,"0")+IFERROR(Y160*1,"0")+IFERROR(Y161*1,"0")+IFERROR(Y162*1,"0")+IFERROR(Y163*1,"0")+IFERROR(Y167*1,"0")+IFERROR(Y168*1,"0")</f>
        <v>165</v>
      </c>
      <c r="I652" s="46">
        <f>IFERROR(Y174*1,"0")+IFERROR(Y178*1,"0")+IFERROR(Y179*1,"0")+IFERROR(Y180*1,"0")+IFERROR(Y181*1,"0")+IFERROR(Y182*1,"0")+IFERROR(Y183*1,"0")+IFERROR(Y184*1,"0")+IFERROR(Y185*1,"0")+IFERROR(Y186*1,"0")</f>
        <v>8.4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97.200000000000017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10.5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449.7</v>
      </c>
      <c r="W652" s="46">
        <f>IFERROR(Y394*1,"0")+IFERROR(Y398*1,"0")+IFERROR(Y399*1,"0")+IFERROR(Y400*1,"0")</f>
        <v>25.200000000000003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1560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1163.32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40.800000000000004</v>
      </c>
      <c r="AA652" s="46">
        <f>IFERROR(Y493*1,"0")+IFERROR(Y497*1,"0")+IFERROR(Y498*1,"0")+IFERROR(Y499*1,"0")+IFERROR(Y500*1,"0")</f>
        <v>21.6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211.20000000000002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0,00"/>
        <filter val="1,25"/>
        <filter val="10,00"/>
        <filter val="10,50"/>
        <filter val="100,00"/>
        <filter val="11,67"/>
        <filter val="119,44"/>
        <filter val="12,14"/>
        <filter val="13,26"/>
        <filter val="13,39"/>
        <filter val="13,50"/>
        <filter val="13,70"/>
        <filter val="150,00"/>
        <filter val="16,30"/>
        <filter val="160,00"/>
        <filter val="17,05"/>
        <filter val="175,00"/>
        <filter val="18,00"/>
        <filter val="19,44"/>
        <filter val="20,00"/>
        <filter val="24,50"/>
        <filter val="25,00"/>
        <filter val="250,00"/>
        <filter val="27,94"/>
        <filter val="290,00"/>
        <filter val="3,33"/>
        <filter val="3,50"/>
        <filter val="3,70"/>
        <filter val="30,00"/>
        <filter val="300,00"/>
        <filter val="31,50"/>
        <filter val="318,00"/>
        <filter val="32,22"/>
        <filter val="37,00"/>
        <filter val="40,00"/>
        <filter val="40,50"/>
        <filter val="400,00"/>
        <filter val="415,00"/>
        <filter val="42,38"/>
        <filter val="44,03"/>
        <filter val="45,00"/>
        <filter val="5 504,00"/>
        <filter val="5 768,14"/>
        <filter val="5 993,14"/>
        <filter val="5,00"/>
        <filter val="50,00"/>
        <filter val="500,00"/>
        <filter val="51,28"/>
        <filter val="60,00"/>
        <filter val="600,00"/>
        <filter val="667,06"/>
        <filter val="7,00"/>
        <filter val="7,58"/>
        <filter val="70,00"/>
        <filter val="700,00"/>
        <filter val="71,30"/>
        <filter val="73,50"/>
        <filter val="8,89"/>
        <filter val="80,00"/>
        <filter val="800,00"/>
        <filter val="81,50"/>
        <filter val="83,33"/>
        <filter val="88,00"/>
        <filter val="9"/>
        <filter val="90,00"/>
        <filter val="900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