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CE5FF0-9152-4FE2-AAFC-5D0693EA08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Y295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K652" i="1" s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8" i="1"/>
  <c r="X187" i="1"/>
  <c r="BO186" i="1"/>
  <c r="BM186" i="1"/>
  <c r="Y186" i="1"/>
  <c r="P186" i="1"/>
  <c r="BO185" i="1"/>
  <c r="BM185" i="1"/>
  <c r="Y185" i="1"/>
  <c r="BP185" i="1" s="1"/>
  <c r="P185" i="1"/>
  <c r="BO184" i="1"/>
  <c r="BN184" i="1"/>
  <c r="BM184" i="1"/>
  <c r="Z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X176" i="1"/>
  <c r="X175" i="1"/>
  <c r="BO174" i="1"/>
  <c r="BM174" i="1"/>
  <c r="Y174" i="1"/>
  <c r="P174" i="1"/>
  <c r="X170" i="1"/>
  <c r="X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X142" i="1"/>
  <c r="X141" i="1"/>
  <c r="BO140" i="1"/>
  <c r="BM140" i="1"/>
  <c r="Y140" i="1"/>
  <c r="P140" i="1"/>
  <c r="BO139" i="1"/>
  <c r="BM139" i="1"/>
  <c r="Y139" i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201" i="1" l="1"/>
  <c r="BN201" i="1"/>
  <c r="Z201" i="1"/>
  <c r="BP221" i="1"/>
  <c r="BN221" i="1"/>
  <c r="Z221" i="1"/>
  <c r="BP241" i="1"/>
  <c r="BN241" i="1"/>
  <c r="Z241" i="1"/>
  <c r="BP271" i="1"/>
  <c r="BN271" i="1"/>
  <c r="Z271" i="1"/>
  <c r="BP333" i="1"/>
  <c r="BN333" i="1"/>
  <c r="Z333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70" i="1"/>
  <c r="BN370" i="1"/>
  <c r="Z370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478" i="1"/>
  <c r="BN478" i="1"/>
  <c r="Z478" i="1"/>
  <c r="BP526" i="1"/>
  <c r="BN526" i="1"/>
  <c r="Z526" i="1"/>
  <c r="X644" i="1"/>
  <c r="C652" i="1"/>
  <c r="Z49" i="1"/>
  <c r="BN49" i="1"/>
  <c r="Z59" i="1"/>
  <c r="BN59" i="1"/>
  <c r="Z71" i="1"/>
  <c r="BN71" i="1"/>
  <c r="Z85" i="1"/>
  <c r="BN85" i="1"/>
  <c r="E652" i="1"/>
  <c r="Z104" i="1"/>
  <c r="BN104" i="1"/>
  <c r="Z117" i="1"/>
  <c r="BN117" i="1"/>
  <c r="Z127" i="1"/>
  <c r="BN127" i="1"/>
  <c r="Z144" i="1"/>
  <c r="BN144" i="1"/>
  <c r="Z163" i="1"/>
  <c r="BN163" i="1"/>
  <c r="Z180" i="1"/>
  <c r="BN180" i="1"/>
  <c r="BP213" i="1"/>
  <c r="BN213" i="1"/>
  <c r="Z213" i="1"/>
  <c r="BP230" i="1"/>
  <c r="BN230" i="1"/>
  <c r="Z230" i="1"/>
  <c r="BP254" i="1"/>
  <c r="BN254" i="1"/>
  <c r="Z254" i="1"/>
  <c r="BP294" i="1"/>
  <c r="BN294" i="1"/>
  <c r="Z294" i="1"/>
  <c r="BP358" i="1"/>
  <c r="BN358" i="1"/>
  <c r="Z358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BP471" i="1"/>
  <c r="BN471" i="1"/>
  <c r="Z471" i="1"/>
  <c r="BP479" i="1"/>
  <c r="BN479" i="1"/>
  <c r="Z479" i="1"/>
  <c r="BP563" i="1"/>
  <c r="BN563" i="1"/>
  <c r="Z563" i="1"/>
  <c r="J9" i="1"/>
  <c r="Z24" i="1"/>
  <c r="BN24" i="1"/>
  <c r="Y81" i="1"/>
  <c r="BP75" i="1"/>
  <c r="BN75" i="1"/>
  <c r="Z75" i="1"/>
  <c r="BP92" i="1"/>
  <c r="BN92" i="1"/>
  <c r="Z92" i="1"/>
  <c r="BP109" i="1"/>
  <c r="BN109" i="1"/>
  <c r="Z109" i="1"/>
  <c r="BP119" i="1"/>
  <c r="BN119" i="1"/>
  <c r="Z119" i="1"/>
  <c r="BP129" i="1"/>
  <c r="BN129" i="1"/>
  <c r="Z129" i="1"/>
  <c r="BP150" i="1"/>
  <c r="BN150" i="1"/>
  <c r="Z150" i="1"/>
  <c r="Y169" i="1"/>
  <c r="BP167" i="1"/>
  <c r="BN167" i="1"/>
  <c r="Z167" i="1"/>
  <c r="BP182" i="1"/>
  <c r="BN182" i="1"/>
  <c r="Z182" i="1"/>
  <c r="BP197" i="1"/>
  <c r="BN197" i="1"/>
  <c r="Z197" i="1"/>
  <c r="BP207" i="1"/>
  <c r="BN207" i="1"/>
  <c r="Z207" i="1"/>
  <c r="BP219" i="1"/>
  <c r="BN219" i="1"/>
  <c r="Z219" i="1"/>
  <c r="BP228" i="1"/>
  <c r="BN228" i="1"/>
  <c r="Z228" i="1"/>
  <c r="BP239" i="1"/>
  <c r="BN239" i="1"/>
  <c r="Z239" i="1"/>
  <c r="BP252" i="1"/>
  <c r="BN252" i="1"/>
  <c r="Z252" i="1"/>
  <c r="BP269" i="1"/>
  <c r="BN269" i="1"/>
  <c r="Z269" i="1"/>
  <c r="BP292" i="1"/>
  <c r="BN292" i="1"/>
  <c r="Z292" i="1"/>
  <c r="T652" i="1"/>
  <c r="BP327" i="1"/>
  <c r="BN327" i="1"/>
  <c r="Z327" i="1"/>
  <c r="BP354" i="1"/>
  <c r="BN354" i="1"/>
  <c r="Z354" i="1"/>
  <c r="BP368" i="1"/>
  <c r="BN368" i="1"/>
  <c r="Z368" i="1"/>
  <c r="BP382" i="1"/>
  <c r="BN382" i="1"/>
  <c r="Z382" i="1"/>
  <c r="BP409" i="1"/>
  <c r="BN409" i="1"/>
  <c r="Z409" i="1"/>
  <c r="BP419" i="1"/>
  <c r="BN419" i="1"/>
  <c r="Z419" i="1"/>
  <c r="BP425" i="1"/>
  <c r="BN425" i="1"/>
  <c r="Z425" i="1"/>
  <c r="BP437" i="1"/>
  <c r="BN437" i="1"/>
  <c r="Z437" i="1"/>
  <c r="BP454" i="1"/>
  <c r="BN454" i="1"/>
  <c r="Z454" i="1"/>
  <c r="BP476" i="1"/>
  <c r="BN476" i="1"/>
  <c r="Z476" i="1"/>
  <c r="BP497" i="1"/>
  <c r="BN497" i="1"/>
  <c r="Z497" i="1"/>
  <c r="BP524" i="1"/>
  <c r="BN524" i="1"/>
  <c r="Z524" i="1"/>
  <c r="BP531" i="1"/>
  <c r="BN531" i="1"/>
  <c r="Z531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632" i="1"/>
  <c r="Y631" i="1"/>
  <c r="BP630" i="1"/>
  <c r="BN630" i="1"/>
  <c r="Z630" i="1"/>
  <c r="Z631" i="1" s="1"/>
  <c r="Y641" i="1"/>
  <c r="Y640" i="1"/>
  <c r="BP638" i="1"/>
  <c r="BN638" i="1"/>
  <c r="Z638" i="1"/>
  <c r="F9" i="1"/>
  <c r="F10" i="1"/>
  <c r="Z22" i="1"/>
  <c r="BN22" i="1"/>
  <c r="Z36" i="1"/>
  <c r="BN36" i="1"/>
  <c r="Z44" i="1"/>
  <c r="BN44" i="1"/>
  <c r="Z51" i="1"/>
  <c r="BN51" i="1"/>
  <c r="Z55" i="1"/>
  <c r="BN55" i="1"/>
  <c r="Y63" i="1"/>
  <c r="Z61" i="1"/>
  <c r="BN61" i="1"/>
  <c r="BP69" i="1"/>
  <c r="BN69" i="1"/>
  <c r="Z69" i="1"/>
  <c r="BP79" i="1"/>
  <c r="BN79" i="1"/>
  <c r="Z79" i="1"/>
  <c r="BP102" i="1"/>
  <c r="BN102" i="1"/>
  <c r="Z102" i="1"/>
  <c r="BP113" i="1"/>
  <c r="BN113" i="1"/>
  <c r="Z113" i="1"/>
  <c r="BP125" i="1"/>
  <c r="BN125" i="1"/>
  <c r="Z125" i="1"/>
  <c r="G652" i="1"/>
  <c r="BP140" i="1"/>
  <c r="BN140" i="1"/>
  <c r="Z140" i="1"/>
  <c r="BP161" i="1"/>
  <c r="BN161" i="1"/>
  <c r="Z161" i="1"/>
  <c r="Y188" i="1"/>
  <c r="BP178" i="1"/>
  <c r="BN178" i="1"/>
  <c r="Z178" i="1"/>
  <c r="BP186" i="1"/>
  <c r="BN186" i="1"/>
  <c r="Z186" i="1"/>
  <c r="BP203" i="1"/>
  <c r="BN203" i="1"/>
  <c r="Z203" i="1"/>
  <c r="BP215" i="1"/>
  <c r="BN215" i="1"/>
  <c r="Z215" i="1"/>
  <c r="BP223" i="1"/>
  <c r="BN223" i="1"/>
  <c r="Z223" i="1"/>
  <c r="Y243" i="1"/>
  <c r="BP235" i="1"/>
  <c r="BN235" i="1"/>
  <c r="Z235" i="1"/>
  <c r="Y257" i="1"/>
  <c r="BP248" i="1"/>
  <c r="BN248" i="1"/>
  <c r="Z248" i="1"/>
  <c r="BP265" i="1"/>
  <c r="BN265" i="1"/>
  <c r="Z265" i="1"/>
  <c r="BP283" i="1"/>
  <c r="BN283" i="1"/>
  <c r="Z283" i="1"/>
  <c r="Y300" i="1"/>
  <c r="BP299" i="1"/>
  <c r="BN299" i="1"/>
  <c r="Z299" i="1"/>
  <c r="Z300" i="1" s="1"/>
  <c r="Y305" i="1"/>
  <c r="Y304" i="1"/>
  <c r="BP303" i="1"/>
  <c r="BN303" i="1"/>
  <c r="Z303" i="1"/>
  <c r="Z304" i="1" s="1"/>
  <c r="BP307" i="1"/>
  <c r="BN307" i="1"/>
  <c r="Z307" i="1"/>
  <c r="BP350" i="1"/>
  <c r="BN350" i="1"/>
  <c r="Z350" i="1"/>
  <c r="BP360" i="1"/>
  <c r="BN360" i="1"/>
  <c r="Z360" i="1"/>
  <c r="BP374" i="1"/>
  <c r="BN374" i="1"/>
  <c r="Z374" i="1"/>
  <c r="BP399" i="1"/>
  <c r="BN399" i="1"/>
  <c r="Z399" i="1"/>
  <c r="BP413" i="1"/>
  <c r="BN413" i="1"/>
  <c r="Z413" i="1"/>
  <c r="Y427" i="1"/>
  <c r="Y426" i="1"/>
  <c r="BP424" i="1"/>
  <c r="BN424" i="1"/>
  <c r="Z424" i="1"/>
  <c r="Z426" i="1" s="1"/>
  <c r="BP441" i="1"/>
  <c r="BN441" i="1"/>
  <c r="Z441" i="1"/>
  <c r="Y73" i="1"/>
  <c r="Y87" i="1"/>
  <c r="Y106" i="1"/>
  <c r="Y121" i="1"/>
  <c r="Y131" i="1"/>
  <c r="Y135" i="1"/>
  <c r="Y146" i="1"/>
  <c r="Y165" i="1"/>
  <c r="I652" i="1"/>
  <c r="Y209" i="1"/>
  <c r="Y225" i="1"/>
  <c r="Y310" i="1"/>
  <c r="BP473" i="1"/>
  <c r="BN473" i="1"/>
  <c r="Z473" i="1"/>
  <c r="Y485" i="1"/>
  <c r="BP483" i="1"/>
  <c r="BN483" i="1"/>
  <c r="Z483" i="1"/>
  <c r="BP500" i="1"/>
  <c r="BN500" i="1"/>
  <c r="Z500" i="1"/>
  <c r="BP528" i="1"/>
  <c r="BN528" i="1"/>
  <c r="Z528" i="1"/>
  <c r="BP532" i="1"/>
  <c r="BN532" i="1"/>
  <c r="Z532" i="1"/>
  <c r="BP556" i="1"/>
  <c r="BN556" i="1"/>
  <c r="Z556" i="1"/>
  <c r="BP565" i="1"/>
  <c r="BN565" i="1"/>
  <c r="Z565" i="1"/>
  <c r="Y572" i="1"/>
  <c r="Y571" i="1"/>
  <c r="BP569" i="1"/>
  <c r="BN569" i="1"/>
  <c r="Z569" i="1"/>
  <c r="BP583" i="1"/>
  <c r="BN583" i="1"/>
  <c r="Z583" i="1"/>
  <c r="BP585" i="1"/>
  <c r="BN585" i="1"/>
  <c r="Z585" i="1"/>
  <c r="BP587" i="1"/>
  <c r="BN587" i="1"/>
  <c r="Z587" i="1"/>
  <c r="BP639" i="1"/>
  <c r="BN639" i="1"/>
  <c r="Z639" i="1"/>
  <c r="Y567" i="1"/>
  <c r="Y566" i="1"/>
  <c r="AB652" i="1"/>
  <c r="Y27" i="1"/>
  <c r="Y41" i="1"/>
  <c r="Y45" i="1"/>
  <c r="Y64" i="1"/>
  <c r="Y82" i="1"/>
  <c r="Y95" i="1"/>
  <c r="Y105" i="1"/>
  <c r="Y120" i="1"/>
  <c r="Y130" i="1"/>
  <c r="Y151" i="1"/>
  <c r="Y164" i="1"/>
  <c r="Y170" i="1"/>
  <c r="Y176" i="1"/>
  <c r="Y194" i="1"/>
  <c r="BP218" i="1"/>
  <c r="BN218" i="1"/>
  <c r="Z218" i="1"/>
  <c r="Y244" i="1"/>
  <c r="BP251" i="1"/>
  <c r="BN251" i="1"/>
  <c r="Z251" i="1"/>
  <c r="M652" i="1"/>
  <c r="Y273" i="1"/>
  <c r="BP264" i="1"/>
  <c r="BN264" i="1"/>
  <c r="Z264" i="1"/>
  <c r="BP268" i="1"/>
  <c r="BN268" i="1"/>
  <c r="Z268" i="1"/>
  <c r="BP272" i="1"/>
  <c r="BN272" i="1"/>
  <c r="Z272" i="1"/>
  <c r="O652" i="1"/>
  <c r="Y278" i="1"/>
  <c r="BP277" i="1"/>
  <c r="BN277" i="1"/>
  <c r="Z277" i="1"/>
  <c r="Z278" i="1" s="1"/>
  <c r="P652" i="1"/>
  <c r="Y285" i="1"/>
  <c r="BP282" i="1"/>
  <c r="BN282" i="1"/>
  <c r="Z282" i="1"/>
  <c r="Y318" i="1"/>
  <c r="BP317" i="1"/>
  <c r="BN317" i="1"/>
  <c r="Z317" i="1"/>
  <c r="Z318" i="1" s="1"/>
  <c r="Y324" i="1"/>
  <c r="BP321" i="1"/>
  <c r="BN321" i="1"/>
  <c r="Z321" i="1"/>
  <c r="Z323" i="1" s="1"/>
  <c r="BP348" i="1"/>
  <c r="BN348" i="1"/>
  <c r="Z348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Y31" i="1"/>
  <c r="Y56" i="1"/>
  <c r="Y72" i="1"/>
  <c r="Y88" i="1"/>
  <c r="Y114" i="1"/>
  <c r="Y136" i="1"/>
  <c r="Y141" i="1"/>
  <c r="Y147" i="1"/>
  <c r="Y187" i="1"/>
  <c r="Y198" i="1"/>
  <c r="Y210" i="1"/>
  <c r="BP216" i="1"/>
  <c r="BN216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L652" i="1"/>
  <c r="Y256" i="1"/>
  <c r="BP247" i="1"/>
  <c r="BN247" i="1"/>
  <c r="Z247" i="1"/>
  <c r="BP255" i="1"/>
  <c r="BN255" i="1"/>
  <c r="Z255" i="1"/>
  <c r="Y260" i="1"/>
  <c r="BP259" i="1"/>
  <c r="BN259" i="1"/>
  <c r="Z259" i="1"/>
  <c r="Z260" i="1" s="1"/>
  <c r="Y261" i="1"/>
  <c r="Y274" i="1"/>
  <c r="Y279" i="1"/>
  <c r="BP291" i="1"/>
  <c r="BN291" i="1"/>
  <c r="Z291" i="1"/>
  <c r="BP308" i="1"/>
  <c r="BN308" i="1"/>
  <c r="Z308" i="1"/>
  <c r="Z309" i="1" s="1"/>
  <c r="S652" i="1"/>
  <c r="Y314" i="1"/>
  <c r="BP313" i="1"/>
  <c r="BN313" i="1"/>
  <c r="Z313" i="1"/>
  <c r="Z314" i="1" s="1"/>
  <c r="Y315" i="1"/>
  <c r="Y319" i="1"/>
  <c r="H9" i="1"/>
  <c r="B652" i="1"/>
  <c r="X643" i="1"/>
  <c r="X645" i="1" s="1"/>
  <c r="Z23" i="1"/>
  <c r="BN23" i="1"/>
  <c r="Z25" i="1"/>
  <c r="BN25" i="1"/>
  <c r="Y26" i="1"/>
  <c r="X642" i="1"/>
  <c r="Z29" i="1"/>
  <c r="Z30" i="1" s="1"/>
  <c r="BN29" i="1"/>
  <c r="BP29" i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6" i="1"/>
  <c r="BN76" i="1"/>
  <c r="Z78" i="1"/>
  <c r="BN78" i="1"/>
  <c r="Z80" i="1"/>
  <c r="BN80" i="1"/>
  <c r="Z84" i="1"/>
  <c r="Z87" i="1" s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BN110" i="1"/>
  <c r="Z112" i="1"/>
  <c r="BN112" i="1"/>
  <c r="Y115" i="1"/>
  <c r="Z118" i="1"/>
  <c r="Z120" i="1" s="1"/>
  <c r="BN118" i="1"/>
  <c r="Z124" i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BN160" i="1"/>
  <c r="Z162" i="1"/>
  <c r="BN162" i="1"/>
  <c r="Z168" i="1"/>
  <c r="BN168" i="1"/>
  <c r="Z174" i="1"/>
  <c r="Z175" i="1" s="1"/>
  <c r="BN174" i="1"/>
  <c r="BP174" i="1"/>
  <c r="Y175" i="1"/>
  <c r="Z179" i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BN196" i="1"/>
  <c r="BP196" i="1"/>
  <c r="Z202" i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P220" i="1"/>
  <c r="BN220" i="1"/>
  <c r="Z220" i="1"/>
  <c r="Y224" i="1"/>
  <c r="Y232" i="1"/>
  <c r="BP227" i="1"/>
  <c r="BN227" i="1"/>
  <c r="Z227" i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Z334" i="1" s="1"/>
  <c r="BP351" i="1"/>
  <c r="BN351" i="1"/>
  <c r="Z351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Y377" i="1"/>
  <c r="BP469" i="1"/>
  <c r="BN469" i="1"/>
  <c r="Z469" i="1"/>
  <c r="BP474" i="1"/>
  <c r="BN474" i="1"/>
  <c r="Z474" i="1"/>
  <c r="BP477" i="1"/>
  <c r="BN477" i="1"/>
  <c r="Z477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45" i="1" l="1"/>
  <c r="Z501" i="1"/>
  <c r="Z390" i="1"/>
  <c r="Z384" i="1"/>
  <c r="Z371" i="1"/>
  <c r="Z377" i="1"/>
  <c r="Z231" i="1"/>
  <c r="Z198" i="1"/>
  <c r="Z169" i="1"/>
  <c r="Z421" i="1"/>
  <c r="Z571" i="1"/>
  <c r="Z538" i="1"/>
  <c r="Z209" i="1"/>
  <c r="Z130" i="1"/>
  <c r="Z81" i="1"/>
  <c r="Z56" i="1"/>
  <c r="Y643" i="1"/>
  <c r="Z640" i="1"/>
  <c r="Z560" i="1"/>
  <c r="Z614" i="1"/>
  <c r="Z480" i="1"/>
  <c r="Z362" i="1"/>
  <c r="Z187" i="1"/>
  <c r="Z164" i="1"/>
  <c r="Z114" i="1"/>
  <c r="Z63" i="1"/>
  <c r="Y644" i="1"/>
  <c r="Z26" i="1"/>
  <c r="Z355" i="1"/>
  <c r="Z589" i="1"/>
  <c r="Y645" i="1"/>
  <c r="Z596" i="1"/>
  <c r="Z295" i="1"/>
  <c r="Z243" i="1"/>
  <c r="Z105" i="1"/>
  <c r="Z94" i="1"/>
  <c r="Z72" i="1"/>
  <c r="Y646" i="1"/>
  <c r="Z285" i="1"/>
  <c r="Z273" i="1"/>
  <c r="Z416" i="1"/>
  <c r="Z224" i="1"/>
  <c r="Z256" i="1"/>
  <c r="Z455" i="1"/>
  <c r="Z442" i="1"/>
  <c r="Z401" i="1"/>
  <c r="Y642" i="1"/>
  <c r="Z647" i="1" l="1"/>
</calcChain>
</file>

<file path=xl/sharedStrings.xml><?xml version="1.0" encoding="utf-8"?>
<sst xmlns="http://schemas.openxmlformats.org/spreadsheetml/2006/main" count="3022" uniqueCount="1064">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</sst>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201" sqref="AA201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45729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Четверг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0.45833333333333331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749">
        <v>4680115882539</v>
      </c>
      <c r="E37" s="750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4301011382</v>
      </c>
      <c r="D38" s="749">
        <v>4607091385687</v>
      </c>
      <c r="E38" s="750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hidden="1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131</v>
      </c>
      <c r="B53" s="54" t="s">
        <v>132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137</v>
      </c>
      <c r="B55" s="54" t="s">
        <v>138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hidden="1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hidden="1" customHeight="1" x14ac:dyDescent="0.25">
      <c r="A58" s="758" t="s">
        <v>139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hidden="1" customHeight="1" x14ac:dyDescent="0.25">
      <c r="A59" s="54" t="s">
        <v>140</v>
      </c>
      <c r="B59" s="54" t="s">
        <v>141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143</v>
      </c>
      <c r="B60" s="54" t="s">
        <v>144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148</v>
      </c>
      <c r="B62" s="54" t="s">
        <v>149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0</v>
      </c>
      <c r="Y63" s="743">
        <f>IFERROR(Y59/H59,"0")+IFERROR(Y60/H60,"0")+IFERROR(Y61/H61,"0")+IFERROR(Y62/H62,"0")</f>
        <v>0</v>
      </c>
      <c r="Z63" s="743">
        <f>IFERROR(IF(Z59="",0,Z59),"0")+IFERROR(IF(Z60="",0,Z60),"0")+IFERROR(IF(Z61="",0,Z61),"0")+IFERROR(IF(Z62="",0,Z62),"0")</f>
        <v>0</v>
      </c>
      <c r="AA63" s="744"/>
      <c r="AB63" s="744"/>
      <c r="AC63" s="744"/>
    </row>
    <row r="64" spans="1:68" hidden="1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0</v>
      </c>
      <c r="Y64" s="743">
        <f>IFERROR(SUM(Y59:Y62),"0")</f>
        <v>0</v>
      </c>
      <c r="Z64" s="37"/>
      <c r="AA64" s="744"/>
      <c r="AB64" s="744"/>
      <c r="AC64" s="744"/>
    </row>
    <row r="65" spans="1:68" ht="14.25" hidden="1" customHeight="1" x14ac:dyDescent="0.25">
      <c r="A65" s="758" t="s">
        <v>150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151</v>
      </c>
      <c r="B66" s="54" t="s">
        <v>152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154</v>
      </c>
      <c r="B67" s="54" t="s">
        <v>155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166</v>
      </c>
      <c r="B75" s="54" t="s">
        <v>167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169</v>
      </c>
      <c r="B76" s="54" t="s">
        <v>170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172</v>
      </c>
      <c r="B77" s="54" t="s">
        <v>173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175</v>
      </c>
      <c r="B78" s="54" t="s">
        <v>176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177</v>
      </c>
      <c r="B79" s="54" t="s">
        <v>178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179</v>
      </c>
      <c r="B80" s="54" t="s">
        <v>180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181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182</v>
      </c>
      <c r="B84" s="54" t="s">
        <v>183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182</v>
      </c>
      <c r="B85" s="54" t="s">
        <v>185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186</v>
      </c>
      <c r="B86" s="54" t="s">
        <v>187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189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hidden="1" customHeight="1" x14ac:dyDescent="0.25">
      <c r="A91" s="54" t="s">
        <v>190</v>
      </c>
      <c r="B91" s="54" t="s">
        <v>191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193</v>
      </c>
      <c r="B92" s="54" t="s">
        <v>194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195</v>
      </c>
      <c r="B93" s="54" t="s">
        <v>196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0</v>
      </c>
      <c r="Y94" s="743">
        <f>IFERROR(Y91/H91,"0")+IFERROR(Y92/H92,"0")+IFERROR(Y93/H93,"0")</f>
        <v>0</v>
      </c>
      <c r="Z94" s="743">
        <f>IFERROR(IF(Z91="",0,Z91),"0")+IFERROR(IF(Z92="",0,Z92),"0")+IFERROR(IF(Z93="",0,Z93),"0")</f>
        <v>0</v>
      </c>
      <c r="AA94" s="744"/>
      <c r="AB94" s="744"/>
      <c r="AC94" s="744"/>
    </row>
    <row r="95" spans="1:68" hidden="1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0</v>
      </c>
      <c r="Y95" s="743">
        <f>IFERROR(SUM(Y91:Y93),"0")</f>
        <v>0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198</v>
      </c>
      <c r="B97" s="54" t="s">
        <v>199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hidden="1" customHeight="1" x14ac:dyDescent="0.25">
      <c r="A98" s="54" t="s">
        <v>198</v>
      </c>
      <c r="B98" s="54" t="s">
        <v>201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hidden="1" customHeight="1" x14ac:dyDescent="0.25">
      <c r="A99" s="54" t="s">
        <v>202</v>
      </c>
      <c r="B99" s="54" t="s">
        <v>203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16.5" hidden="1" customHeight="1" x14ac:dyDescent="0.25">
      <c r="A100" s="54" t="s">
        <v>202</v>
      </c>
      <c r="B100" s="54" t="s">
        <v>204</v>
      </c>
      <c r="C100" s="31">
        <v>4301051718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7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hidden="1" customHeight="1" x14ac:dyDescent="0.25">
      <c r="A101" s="54" t="s">
        <v>202</v>
      </c>
      <c r="B101" s="54" t="s">
        <v>207</v>
      </c>
      <c r="C101" s="31">
        <v>4301052039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69" t="s">
        <v>208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209</v>
      </c>
      <c r="B102" s="54" t="s">
        <v>210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212</v>
      </c>
      <c r="B103" s="54" t="s">
        <v>213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212</v>
      </c>
      <c r="B104" s="54" t="s">
        <v>214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0</v>
      </c>
      <c r="Y105" s="743">
        <f>IFERROR(Y97/H97,"0")+IFERROR(Y98/H98,"0")+IFERROR(Y99/H99,"0")+IFERROR(Y100/H100,"0")+IFERROR(Y101/H101,"0")+IFERROR(Y102/H102,"0")+IFERROR(Y103/H103,"0")+IFERROR(Y104/H104,"0")</f>
        <v>0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0</v>
      </c>
      <c r="Y106" s="743">
        <f>IFERROR(SUM(Y97:Y104),"0")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0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241</v>
      </c>
      <c r="B126" s="54" t="s">
        <v>242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hidden="1" customHeight="1" x14ac:dyDescent="0.25">
      <c r="A128" s="54" t="s">
        <v>245</v>
      </c>
      <c r="B128" s="54" t="s">
        <v>246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hidden="1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0</v>
      </c>
      <c r="Y130" s="743">
        <f>IFERROR(Y123/H123,"0")+IFERROR(Y124/H124,"0")+IFERROR(Y125/H125,"0")+IFERROR(Y126/H126,"0")+IFERROR(Y127/H127,"0")+IFERROR(Y128/H128,"0")+IFERROR(Y129/H129,"0")</f>
        <v>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744"/>
      <c r="AB130" s="744"/>
      <c r="AC130" s="744"/>
    </row>
    <row r="131" spans="1:68" hidden="1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0</v>
      </c>
      <c r="Y131" s="743">
        <f>IFERROR(SUM(Y123:Y129),"0")</f>
        <v>0</v>
      </c>
      <c r="Z131" s="37"/>
      <c r="AA131" s="744"/>
      <c r="AB131" s="744"/>
      <c r="AC131" s="744"/>
    </row>
    <row r="132" spans="1:68" ht="14.25" hidden="1" customHeight="1" x14ac:dyDescent="0.25">
      <c r="A132" s="758" t="s">
        <v>181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250</v>
      </c>
      <c r="B133" s="54" t="s">
        <v>251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256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257</v>
      </c>
      <c r="B139" s="54" t="s">
        <v>258</v>
      </c>
      <c r="C139" s="31">
        <v>4301011562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257</v>
      </c>
      <c r="B140" s="54" t="s">
        <v>260</v>
      </c>
      <c r="C140" s="31">
        <v>4301011564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150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261</v>
      </c>
      <c r="B144" s="54" t="s">
        <v>262</v>
      </c>
      <c r="C144" s="31">
        <v>4301031235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261</v>
      </c>
      <c r="B145" s="54" t="s">
        <v>264</v>
      </c>
      <c r="C145" s="31">
        <v>4301031234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265</v>
      </c>
      <c r="B149" s="54" t="s">
        <v>266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265</v>
      </c>
      <c r="B150" s="54" t="s">
        <v>267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268</v>
      </c>
      <c r="B155" s="54" t="s">
        <v>269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150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271</v>
      </c>
      <c r="B159" s="54" t="s">
        <v>272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274</v>
      </c>
      <c r="B160" s="54" t="s">
        <v>275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277</v>
      </c>
      <c r="B161" s="54" t="s">
        <v>278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282</v>
      </c>
      <c r="B163" s="54" t="s">
        <v>283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284</v>
      </c>
      <c r="B167" s="54" t="s">
        <v>285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287</v>
      </c>
      <c r="B168" s="54" t="s">
        <v>288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290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291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139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292</v>
      </c>
      <c r="B174" s="54" t="s">
        <v>293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150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295</v>
      </c>
      <c r="B178" s="54" t="s">
        <v>296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297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317</v>
      </c>
      <c r="B186" s="54" t="s">
        <v>318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hidden="1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hidden="1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hidden="1" customHeight="1" x14ac:dyDescent="0.25">
      <c r="A189" s="745" t="s">
        <v>320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321</v>
      </c>
      <c r="B191" s="54" t="s">
        <v>322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139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326</v>
      </c>
      <c r="B196" s="54" t="s">
        <v>327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329</v>
      </c>
      <c r="B197" s="54" t="s">
        <v>330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150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20</v>
      </c>
      <c r="Y201" s="742">
        <f t="shared" ref="Y201:Y208" si="30">IFERROR(IF(X201="",0,CEILING((X201/$H201),1)*$H201),"")</f>
        <v>21.6</v>
      </c>
      <c r="Z201" s="36">
        <f>IFERROR(IF(Y201=0,"",ROUNDUP(Y201/H201,0)*0.00902),"")</f>
        <v>3.6080000000000001E-2</v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20.777777777777779</v>
      </c>
      <c r="BN201" s="64">
        <f t="shared" ref="BN201:BN208" si="32">IFERROR(Y201*I201/H201,"0")</f>
        <v>22.44</v>
      </c>
      <c r="BO201" s="64">
        <f t="shared" ref="BO201:BO208" si="33">IFERROR(1/J201*(X201/H201),"0")</f>
        <v>2.8058361391694722E-2</v>
      </c>
      <c r="BP201" s="64">
        <f t="shared" ref="BP201:BP208" si="34">IFERROR(1/J201*(Y201/H201),"0")</f>
        <v>3.0303030303030304E-2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10</v>
      </c>
      <c r="Y202" s="742">
        <f t="shared" si="30"/>
        <v>10.8</v>
      </c>
      <c r="Z202" s="36">
        <f>IFERROR(IF(Y202=0,"",ROUNDUP(Y202/H202,0)*0.00902),"")</f>
        <v>1.804E-2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10.388888888888889</v>
      </c>
      <c r="BN202" s="64">
        <f t="shared" si="32"/>
        <v>11.22</v>
      </c>
      <c r="BO202" s="64">
        <f t="shared" si="33"/>
        <v>1.4029180695847361E-2</v>
      </c>
      <c r="BP202" s="64">
        <f t="shared" si="34"/>
        <v>1.5151515151515152E-2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20</v>
      </c>
      <c r="Y203" s="742">
        <f t="shared" si="30"/>
        <v>21.6</v>
      </c>
      <c r="Z203" s="36">
        <f>IFERROR(IF(Y203=0,"",ROUNDUP(Y203/H203,0)*0.00902),"")</f>
        <v>3.6080000000000001E-2</v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20.777777777777779</v>
      </c>
      <c r="BN203" s="64">
        <f t="shared" si="32"/>
        <v>22.44</v>
      </c>
      <c r="BO203" s="64">
        <f t="shared" si="33"/>
        <v>2.8058361391694722E-2</v>
      </c>
      <c r="BP203" s="64">
        <f t="shared" si="34"/>
        <v>3.0303030303030304E-2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20</v>
      </c>
      <c r="Y204" s="742">
        <f t="shared" si="30"/>
        <v>21.6</v>
      </c>
      <c r="Z204" s="36">
        <f>IFERROR(IF(Y204=0,"",ROUNDUP(Y204/H204,0)*0.00902),"")</f>
        <v>3.6080000000000001E-2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20.777777777777779</v>
      </c>
      <c r="BN204" s="64">
        <f t="shared" si="32"/>
        <v>22.44</v>
      </c>
      <c r="BO204" s="64">
        <f t="shared" si="33"/>
        <v>2.8058361391694722E-2</v>
      </c>
      <c r="BP204" s="64">
        <f t="shared" si="34"/>
        <v>3.0303030303030304E-2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345</v>
      </c>
      <c r="B206" s="54" t="s">
        <v>346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12.962962962962962</v>
      </c>
      <c r="Y209" s="743">
        <f>IFERROR(Y201/H201,"0")+IFERROR(Y202/H202,"0")+IFERROR(Y203/H203,"0")+IFERROR(Y204/H204,"0")+IFERROR(Y205/H205,"0")+IFERROR(Y206/H206,"0")+IFERROR(Y207/H207,"0")+IFERROR(Y208/H208,"0")</f>
        <v>14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0.12628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70</v>
      </c>
      <c r="Y210" s="743">
        <f>IFERROR(SUM(Y201:Y208),"0")</f>
        <v>75.600000000000009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351</v>
      </c>
      <c r="B212" s="54" t="s">
        <v>352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354</v>
      </c>
      <c r="B213" s="54" t="s">
        <v>355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360</v>
      </c>
      <c r="B215" s="54" t="s">
        <v>361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8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384</v>
      </c>
      <c r="B227" s="54" t="s">
        <v>385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38" t="s">
        <v>386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388</v>
      </c>
      <c r="B228" s="54" t="s">
        <v>389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394</v>
      </c>
      <c r="B230" s="54" t="s">
        <v>395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396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397</v>
      </c>
      <c r="B235" s="54" t="s">
        <v>398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406</v>
      </c>
      <c r="B238" s="54" t="s">
        <v>407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406</v>
      </c>
      <c r="B239" s="54" t="s">
        <v>409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416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417</v>
      </c>
      <c r="B247" s="54" t="s">
        <v>418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417</v>
      </c>
      <c r="B248" s="54" t="s">
        <v>420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438</v>
      </c>
      <c r="B259" s="54" t="s">
        <v>439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441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442</v>
      </c>
      <c r="B264" s="54" t="s">
        <v>443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445</v>
      </c>
      <c r="B266" s="54" t="s">
        <v>448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450</v>
      </c>
      <c r="B267" s="54" t="s">
        <v>451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453</v>
      </c>
      <c r="B268" s="54" t="s">
        <v>454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456</v>
      </c>
      <c r="B269" s="54" t="s">
        <v>457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459</v>
      </c>
      <c r="B270" s="54" t="s">
        <v>460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462</v>
      </c>
      <c r="B271" s="54" t="s">
        <v>463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465</v>
      </c>
      <c r="B272" s="54" t="s">
        <v>466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468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469</v>
      </c>
      <c r="B277" s="54" t="s">
        <v>470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471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472</v>
      </c>
      <c r="B282" s="54" t="s">
        <v>473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474</v>
      </c>
      <c r="B283" s="54" t="s">
        <v>475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477</v>
      </c>
      <c r="B284" s="54" t="s">
        <v>478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480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481</v>
      </c>
      <c r="B289" s="54" t="s">
        <v>482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484</v>
      </c>
      <c r="B290" s="54" t="s">
        <v>485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487</v>
      </c>
      <c r="B291" s="54" t="s">
        <v>488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493</v>
      </c>
      <c r="B293" s="54" t="s">
        <v>494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495</v>
      </c>
      <c r="B294" s="54" t="s">
        <v>496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498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499</v>
      </c>
      <c r="B299" s="54" t="s">
        <v>500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502</v>
      </c>
      <c r="B303" s="54" t="s">
        <v>503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505</v>
      </c>
      <c r="B307" s="54" t="s">
        <v>506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508</v>
      </c>
      <c r="B308" s="54" t="s">
        <v>509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511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512</v>
      </c>
      <c r="B313" s="54" t="s">
        <v>513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515</v>
      </c>
      <c r="B317" s="54" t="s">
        <v>516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518</v>
      </c>
      <c r="B321" s="54" t="s">
        <v>519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524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525</v>
      </c>
      <c r="B327" s="54" t="s">
        <v>526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529</v>
      </c>
      <c r="B332" s="54" t="s">
        <v>530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532</v>
      </c>
      <c r="B333" s="54" t="s">
        <v>533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534</v>
      </c>
      <c r="B337" s="54" t="s">
        <v>535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537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538</v>
      </c>
      <c r="B342" s="54" t="s">
        <v>539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541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8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200</v>
      </c>
      <c r="Y406" s="742">
        <f t="shared" ref="Y406:Y415" si="71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206.4</v>
      </c>
      <c r="BN406" s="64">
        <f t="shared" ref="BN406:BN415" si="73">IFERROR(Y406*I406/H406,"0")</f>
        <v>216.72</v>
      </c>
      <c r="BO406" s="64">
        <f t="shared" ref="BO406:BO415" si="74">IFERROR(1/J406*(X406/H406),"0")</f>
        <v>0.27777777777777779</v>
      </c>
      <c r="BP406" s="64">
        <f t="shared" ref="BP406:BP415" si="75">IFERROR(1/J406*(Y406/H406),"0")</f>
        <v>0.29166666666666663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100</v>
      </c>
      <c r="Y408" s="742">
        <f t="shared" si="71"/>
        <v>105</v>
      </c>
      <c r="Z408" s="36">
        <f>IFERROR(IF(Y408=0,"",ROUNDUP(Y408/H408,0)*0.02175),"")</f>
        <v>0.15225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103.2</v>
      </c>
      <c r="BN408" s="64">
        <f t="shared" si="73"/>
        <v>108.36</v>
      </c>
      <c r="BO408" s="64">
        <f t="shared" si="74"/>
        <v>0.1388888888888889</v>
      </c>
      <c r="BP408" s="64">
        <f t="shared" si="75"/>
        <v>0.14583333333333331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100</v>
      </c>
      <c r="Y412" s="742">
        <f t="shared" si="71"/>
        <v>105</v>
      </c>
      <c r="Z412" s="36">
        <f>IFERROR(IF(Y412=0,"",ROUNDUP(Y412/H412,0)*0.02175),"")</f>
        <v>0.15225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103.2</v>
      </c>
      <c r="BN412" s="64">
        <f t="shared" si="73"/>
        <v>108.36</v>
      </c>
      <c r="BO412" s="64">
        <f t="shared" si="74"/>
        <v>0.1388888888888889</v>
      </c>
      <c r="BP412" s="64">
        <f t="shared" si="75"/>
        <v>0.14583333333333331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26.666666666666668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0.60899999999999999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400</v>
      </c>
      <c r="Y417" s="743">
        <f>IFERROR(SUM(Y406:Y415),"0")</f>
        <v>420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950</v>
      </c>
      <c r="Y419" s="742">
        <f>IFERROR(IF(X419="",0,CEILING((X419/$H419),1)*$H419),"")</f>
        <v>960</v>
      </c>
      <c r="Z419" s="36">
        <f>IFERROR(IF(Y419=0,"",ROUNDUP(Y419/H419,0)*0.02175),"")</f>
        <v>1.3919999999999999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980.4</v>
      </c>
      <c r="BN419" s="64">
        <f>IFERROR(Y419*I419/H419,"0")</f>
        <v>990.72</v>
      </c>
      <c r="BO419" s="64">
        <f>IFERROR(1/J419*(X419/H419),"0")</f>
        <v>1.3194444444444444</v>
      </c>
      <c r="BP419" s="64">
        <f>IFERROR(1/J419*(Y419/H419),"0")</f>
        <v>1.3333333333333333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63.333333333333336</v>
      </c>
      <c r="Y421" s="743">
        <f>IFERROR(Y419/H419,"0")+IFERROR(Y420/H420,"0")</f>
        <v>64</v>
      </c>
      <c r="Z421" s="743">
        <f>IFERROR(IF(Z419="",0,Z419),"0")+IFERROR(IF(Z420="",0,Z420),"0")</f>
        <v>1.3919999999999999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950</v>
      </c>
      <c r="Y422" s="743">
        <f>IFERROR(SUM(Y419:Y420),"0")</f>
        <v>960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711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8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">
        <v>743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745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20</v>
      </c>
      <c r="Y527" s="742">
        <f t="shared" si="87"/>
        <v>21.12</v>
      </c>
      <c r="Z527" s="36">
        <f t="shared" si="88"/>
        <v>4.7840000000000001E-2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21.363636363636363</v>
      </c>
      <c r="BN527" s="64">
        <f t="shared" si="90"/>
        <v>22.56</v>
      </c>
      <c r="BO527" s="64">
        <f t="shared" si="91"/>
        <v>3.6421911421911424E-2</v>
      </c>
      <c r="BP527" s="64">
        <f t="shared" si="92"/>
        <v>3.8461538461538464E-2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3.7878787878787876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4.7840000000000001E-2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20</v>
      </c>
      <c r="Y539" s="743">
        <f>IFERROR(SUM(Y522:Y537),"0")</f>
        <v>21.12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852</v>
      </c>
      <c r="B541" s="54" t="s">
        <v>853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852</v>
      </c>
      <c r="B542" s="54" t="s">
        <v>855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33" t="s">
        <v>856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8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hidden="1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hidden="1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879</v>
      </c>
      <c r="B553" s="54" t="s">
        <v>882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5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5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1000</v>
      </c>
      <c r="B618" s="54" t="s">
        <v>1004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1440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1476.7199999999998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1487.2858585858585</v>
      </c>
      <c r="Y643" s="743">
        <f>IFERROR(SUM(BN22:BN639),"0")</f>
        <v>1525.26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3</v>
      </c>
      <c r="Y644" s="38">
        <f>ROUNDUP(SUM(BP22:BP639),0)</f>
        <v>3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1562.2858585858585</v>
      </c>
      <c r="Y645" s="743">
        <f>GrossWeightTotalR+PalletQtyTotalR*25</f>
        <v>1600.26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106.75084175084174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110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2.1751199999999997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290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189</v>
      </c>
      <c r="F650" s="769" t="s">
        <v>215</v>
      </c>
      <c r="G650" s="769" t="s">
        <v>256</v>
      </c>
      <c r="H650" s="769" t="s">
        <v>88</v>
      </c>
      <c r="I650" s="769" t="s">
        <v>291</v>
      </c>
      <c r="J650" s="769" t="s">
        <v>320</v>
      </c>
      <c r="K650" s="769" t="s">
        <v>396</v>
      </c>
      <c r="L650" s="769" t="s">
        <v>416</v>
      </c>
      <c r="M650" s="769" t="s">
        <v>441</v>
      </c>
      <c r="N650" s="739"/>
      <c r="O650" s="769" t="s">
        <v>468</v>
      </c>
      <c r="P650" s="769" t="s">
        <v>471</v>
      </c>
      <c r="Q650" s="769" t="s">
        <v>480</v>
      </c>
      <c r="R650" s="769" t="s">
        <v>498</v>
      </c>
      <c r="S650" s="769" t="s">
        <v>511</v>
      </c>
      <c r="T650" s="769" t="s">
        <v>524</v>
      </c>
      <c r="U650" s="769" t="s">
        <v>537</v>
      </c>
      <c r="V650" s="769" t="s">
        <v>541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0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75.600000000000009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1380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21.12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487,29"/>
        <filter val="1 562,29"/>
        <filter val="10,00"/>
        <filter val="100,00"/>
        <filter val="106,75"/>
        <filter val="12,96"/>
        <filter val="20,00"/>
        <filter val="200,00"/>
        <filter val="26,67"/>
        <filter val="3"/>
        <filter val="3,79"/>
        <filter val="400,00"/>
        <filter val="63,33"/>
        <filter val="70,00"/>
        <filter val="950,00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2025-03-11T11:40:03Z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