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000F87-DF57-4D6D-A667-14F474025C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Y377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Y330" i="1" s="1"/>
  <c r="P327" i="1"/>
  <c r="X324" i="1"/>
  <c r="X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X199" i="1"/>
  <c r="X198" i="1"/>
  <c r="BO197" i="1"/>
  <c r="BM197" i="1"/>
  <c r="Y197" i="1"/>
  <c r="BP197" i="1" s="1"/>
  <c r="P197" i="1"/>
  <c r="BO196" i="1"/>
  <c r="BM196" i="1"/>
  <c r="Y196" i="1"/>
  <c r="Y198" i="1" s="1"/>
  <c r="P196" i="1"/>
  <c r="X194" i="1"/>
  <c r="X193" i="1"/>
  <c r="BO192" i="1"/>
  <c r="BM192" i="1"/>
  <c r="Y192" i="1"/>
  <c r="BP192" i="1" s="1"/>
  <c r="P192" i="1"/>
  <c r="BO191" i="1"/>
  <c r="BM191" i="1"/>
  <c r="Y191" i="1"/>
  <c r="P191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X176" i="1"/>
  <c r="X175" i="1"/>
  <c r="BO174" i="1"/>
  <c r="BM174" i="1"/>
  <c r="Y174" i="1"/>
  <c r="Y175" i="1" s="1"/>
  <c r="P174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X88" i="1"/>
  <c r="X87" i="1"/>
  <c r="BO86" i="1"/>
  <c r="BM86" i="1"/>
  <c r="Y86" i="1"/>
  <c r="BP86" i="1" s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P44" i="1"/>
  <c r="BP43" i="1"/>
  <c r="BO43" i="1"/>
  <c r="BN43" i="1"/>
  <c r="BM43" i="1"/>
  <c r="Z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BP216" i="1" l="1"/>
  <c r="BN216" i="1"/>
  <c r="Z216" i="1"/>
  <c r="BP249" i="1"/>
  <c r="BN249" i="1"/>
  <c r="Z249" i="1"/>
  <c r="BP272" i="1"/>
  <c r="BN272" i="1"/>
  <c r="Z272" i="1"/>
  <c r="BP328" i="1"/>
  <c r="BN328" i="1"/>
  <c r="Z328" i="1"/>
  <c r="BP366" i="1"/>
  <c r="BN366" i="1"/>
  <c r="Z366" i="1"/>
  <c r="BP409" i="1"/>
  <c r="BN409" i="1"/>
  <c r="Z409" i="1"/>
  <c r="Y427" i="1"/>
  <c r="Y426" i="1"/>
  <c r="BP424" i="1"/>
  <c r="BN424" i="1"/>
  <c r="Z424" i="1"/>
  <c r="BP464" i="1"/>
  <c r="BN464" i="1"/>
  <c r="Z464" i="1"/>
  <c r="BP466" i="1"/>
  <c r="BN466" i="1"/>
  <c r="Z466" i="1"/>
  <c r="BP470" i="1"/>
  <c r="BN470" i="1"/>
  <c r="Z470" i="1"/>
  <c r="BP478" i="1"/>
  <c r="BN478" i="1"/>
  <c r="Z478" i="1"/>
  <c r="BP526" i="1"/>
  <c r="BN526" i="1"/>
  <c r="Z526" i="1"/>
  <c r="X646" i="1"/>
  <c r="Z36" i="1"/>
  <c r="BN36" i="1"/>
  <c r="Z37" i="1"/>
  <c r="BN37" i="1"/>
  <c r="Z52" i="1"/>
  <c r="BN52" i="1"/>
  <c r="Z66" i="1"/>
  <c r="BN66" i="1"/>
  <c r="Z78" i="1"/>
  <c r="BN78" i="1"/>
  <c r="Z93" i="1"/>
  <c r="BN93" i="1"/>
  <c r="Y105" i="1"/>
  <c r="Z110" i="1"/>
  <c r="BN110" i="1"/>
  <c r="Z126" i="1"/>
  <c r="BN126" i="1"/>
  <c r="Z145" i="1"/>
  <c r="BN145" i="1"/>
  <c r="Z168" i="1"/>
  <c r="BN168" i="1"/>
  <c r="Z179" i="1"/>
  <c r="BN179" i="1"/>
  <c r="Z192" i="1"/>
  <c r="BN192" i="1"/>
  <c r="Z206" i="1"/>
  <c r="BN206" i="1"/>
  <c r="BP238" i="1"/>
  <c r="BN238" i="1"/>
  <c r="Z238" i="1"/>
  <c r="Y261" i="1"/>
  <c r="Y260" i="1"/>
  <c r="BP259" i="1"/>
  <c r="BN259" i="1"/>
  <c r="Z259" i="1"/>
  <c r="Z260" i="1" s="1"/>
  <c r="BP264" i="1"/>
  <c r="BN264" i="1"/>
  <c r="Z264" i="1"/>
  <c r="BP291" i="1"/>
  <c r="BN291" i="1"/>
  <c r="Z291" i="1"/>
  <c r="BP352" i="1"/>
  <c r="BN352" i="1"/>
  <c r="Z352" i="1"/>
  <c r="BP376" i="1"/>
  <c r="BN376" i="1"/>
  <c r="Z376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465" i="1"/>
  <c r="BN465" i="1"/>
  <c r="Z465" i="1"/>
  <c r="BP467" i="1"/>
  <c r="BN467" i="1"/>
  <c r="Z467" i="1"/>
  <c r="BP471" i="1"/>
  <c r="BN471" i="1"/>
  <c r="Z471" i="1"/>
  <c r="BP479" i="1"/>
  <c r="BN479" i="1"/>
  <c r="Z479" i="1"/>
  <c r="BP563" i="1"/>
  <c r="BN563" i="1"/>
  <c r="Z563" i="1"/>
  <c r="Y231" i="1"/>
  <c r="J9" i="1"/>
  <c r="Z24" i="1"/>
  <c r="BN24" i="1"/>
  <c r="Z39" i="1"/>
  <c r="BN39" i="1"/>
  <c r="Y45" i="1"/>
  <c r="Z50" i="1"/>
  <c r="BN50" i="1"/>
  <c r="Z54" i="1"/>
  <c r="BN54" i="1"/>
  <c r="Z62" i="1"/>
  <c r="BN62" i="1"/>
  <c r="Z68" i="1"/>
  <c r="BN68" i="1"/>
  <c r="Z76" i="1"/>
  <c r="BN76" i="1"/>
  <c r="Z80" i="1"/>
  <c r="BN80" i="1"/>
  <c r="Y88" i="1"/>
  <c r="Z86" i="1"/>
  <c r="BN86" i="1"/>
  <c r="Y87" i="1"/>
  <c r="Z91" i="1"/>
  <c r="BN91" i="1"/>
  <c r="Z97" i="1"/>
  <c r="BN97" i="1"/>
  <c r="BP97" i="1"/>
  <c r="Z103" i="1"/>
  <c r="BN103" i="1"/>
  <c r="Z112" i="1"/>
  <c r="BN112" i="1"/>
  <c r="Z124" i="1"/>
  <c r="BN124" i="1"/>
  <c r="Z128" i="1"/>
  <c r="BN128" i="1"/>
  <c r="Z139" i="1"/>
  <c r="BN139" i="1"/>
  <c r="Z149" i="1"/>
  <c r="BN149" i="1"/>
  <c r="BP149" i="1"/>
  <c r="H652" i="1"/>
  <c r="Y164" i="1"/>
  <c r="Z162" i="1"/>
  <c r="BN162" i="1"/>
  <c r="Z174" i="1"/>
  <c r="Z175" i="1" s="1"/>
  <c r="BN174" i="1"/>
  <c r="BP174" i="1"/>
  <c r="Y187" i="1"/>
  <c r="Z181" i="1"/>
  <c r="BN181" i="1"/>
  <c r="Z185" i="1"/>
  <c r="BN185" i="1"/>
  <c r="J652" i="1"/>
  <c r="Z196" i="1"/>
  <c r="BN196" i="1"/>
  <c r="BP196" i="1"/>
  <c r="Y210" i="1"/>
  <c r="Z204" i="1"/>
  <c r="BN204" i="1"/>
  <c r="Z208" i="1"/>
  <c r="BN208" i="1"/>
  <c r="Y224" i="1"/>
  <c r="Z214" i="1"/>
  <c r="BN214" i="1"/>
  <c r="Z218" i="1"/>
  <c r="BN218" i="1"/>
  <c r="Z222" i="1"/>
  <c r="BN222" i="1"/>
  <c r="Z227" i="1"/>
  <c r="BN227" i="1"/>
  <c r="BP227" i="1"/>
  <c r="Z236" i="1"/>
  <c r="BN236" i="1"/>
  <c r="Z240" i="1"/>
  <c r="BN240" i="1"/>
  <c r="Z247" i="1"/>
  <c r="BN247" i="1"/>
  <c r="BP255" i="1"/>
  <c r="BN255" i="1"/>
  <c r="Z255" i="1"/>
  <c r="BP270" i="1"/>
  <c r="BN270" i="1"/>
  <c r="Z270" i="1"/>
  <c r="BP289" i="1"/>
  <c r="BN289" i="1"/>
  <c r="Z289" i="1"/>
  <c r="Y314" i="1"/>
  <c r="BP313" i="1"/>
  <c r="BN313" i="1"/>
  <c r="Z313" i="1"/>
  <c r="Z314" i="1" s="1"/>
  <c r="Y319" i="1"/>
  <c r="Y318" i="1"/>
  <c r="BP317" i="1"/>
  <c r="BN317" i="1"/>
  <c r="Z317" i="1"/>
  <c r="Z318" i="1" s="1"/>
  <c r="Y323" i="1"/>
  <c r="BP321" i="1"/>
  <c r="BN321" i="1"/>
  <c r="Z321" i="1"/>
  <c r="BP350" i="1"/>
  <c r="BN350" i="1"/>
  <c r="Z350" i="1"/>
  <c r="BP360" i="1"/>
  <c r="BN360" i="1"/>
  <c r="Z360" i="1"/>
  <c r="Y378" i="1"/>
  <c r="BP374" i="1"/>
  <c r="BN374" i="1"/>
  <c r="Z374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F9" i="1"/>
  <c r="F10" i="1"/>
  <c r="BP251" i="1"/>
  <c r="BN251" i="1"/>
  <c r="Z251" i="1"/>
  <c r="BP266" i="1"/>
  <c r="BN266" i="1"/>
  <c r="Z266" i="1"/>
  <c r="O652" i="1"/>
  <c r="Y278" i="1"/>
  <c r="BP277" i="1"/>
  <c r="BN277" i="1"/>
  <c r="Z277" i="1"/>
  <c r="Z278" i="1" s="1"/>
  <c r="BP282" i="1"/>
  <c r="BN282" i="1"/>
  <c r="Z282" i="1"/>
  <c r="BP293" i="1"/>
  <c r="BN293" i="1"/>
  <c r="Z293" i="1"/>
  <c r="Y334" i="1"/>
  <c r="BP332" i="1"/>
  <c r="BN332" i="1"/>
  <c r="Z332" i="1"/>
  <c r="BP354" i="1"/>
  <c r="BN354" i="1"/>
  <c r="Z354" i="1"/>
  <c r="BP368" i="1"/>
  <c r="BN368" i="1"/>
  <c r="Z368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73" i="1"/>
  <c r="BN473" i="1"/>
  <c r="Z473" i="1"/>
  <c r="BP483" i="1"/>
  <c r="BN483" i="1"/>
  <c r="Z483" i="1"/>
  <c r="BP500" i="1"/>
  <c r="BN500" i="1"/>
  <c r="Z500" i="1"/>
  <c r="BP528" i="1"/>
  <c r="BN528" i="1"/>
  <c r="Z528" i="1"/>
  <c r="BP532" i="1"/>
  <c r="BN532" i="1"/>
  <c r="Z532" i="1"/>
  <c r="BP556" i="1"/>
  <c r="BN556" i="1"/>
  <c r="Z556" i="1"/>
  <c r="BP565" i="1"/>
  <c r="BN565" i="1"/>
  <c r="Z565" i="1"/>
  <c r="Y572" i="1"/>
  <c r="Y571" i="1"/>
  <c r="BP569" i="1"/>
  <c r="BN569" i="1"/>
  <c r="Z569" i="1"/>
  <c r="BP583" i="1"/>
  <c r="BN583" i="1"/>
  <c r="Z583" i="1"/>
  <c r="BP585" i="1"/>
  <c r="BN585" i="1"/>
  <c r="Z585" i="1"/>
  <c r="BP587" i="1"/>
  <c r="BN587" i="1"/>
  <c r="Z587" i="1"/>
  <c r="Y362" i="1"/>
  <c r="Y421" i="1"/>
  <c r="BP454" i="1"/>
  <c r="BN454" i="1"/>
  <c r="Z454" i="1"/>
  <c r="BP476" i="1"/>
  <c r="BN476" i="1"/>
  <c r="Z476" i="1"/>
  <c r="BP497" i="1"/>
  <c r="BN497" i="1"/>
  <c r="Z497" i="1"/>
  <c r="BP524" i="1"/>
  <c r="BN524" i="1"/>
  <c r="Z524" i="1"/>
  <c r="BP531" i="1"/>
  <c r="BN531" i="1"/>
  <c r="Z531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BP639" i="1"/>
  <c r="BN639" i="1"/>
  <c r="Z639" i="1"/>
  <c r="Y567" i="1"/>
  <c r="Y566" i="1"/>
  <c r="AB652" i="1"/>
  <c r="Y27" i="1"/>
  <c r="Y31" i="1"/>
  <c r="Y41" i="1"/>
  <c r="C652" i="1"/>
  <c r="BP38" i="1"/>
  <c r="BN38" i="1"/>
  <c r="Z38" i="1"/>
  <c r="BP51" i="1"/>
  <c r="BN51" i="1"/>
  <c r="Z51" i="1"/>
  <c r="BP55" i="1"/>
  <c r="BN55" i="1"/>
  <c r="Z55" i="1"/>
  <c r="Y57" i="1"/>
  <c r="Y64" i="1"/>
  <c r="BP59" i="1"/>
  <c r="BN59" i="1"/>
  <c r="Z59" i="1"/>
  <c r="Y63" i="1"/>
  <c r="BP67" i="1"/>
  <c r="BN67" i="1"/>
  <c r="Z67" i="1"/>
  <c r="BP71" i="1"/>
  <c r="BN71" i="1"/>
  <c r="Z71" i="1"/>
  <c r="Y73" i="1"/>
  <c r="Y82" i="1"/>
  <c r="BP75" i="1"/>
  <c r="BN75" i="1"/>
  <c r="Z75" i="1"/>
  <c r="BP79" i="1"/>
  <c r="BN79" i="1"/>
  <c r="Z79" i="1"/>
  <c r="BP92" i="1"/>
  <c r="BN92" i="1"/>
  <c r="Z92" i="1"/>
  <c r="Z94" i="1" s="1"/>
  <c r="BP102" i="1"/>
  <c r="BN102" i="1"/>
  <c r="Z102" i="1"/>
  <c r="BP111" i="1"/>
  <c r="BN111" i="1"/>
  <c r="Z111" i="1"/>
  <c r="BP119" i="1"/>
  <c r="BN119" i="1"/>
  <c r="Z119" i="1"/>
  <c r="Y121" i="1"/>
  <c r="Y130" i="1"/>
  <c r="BP123" i="1"/>
  <c r="BN123" i="1"/>
  <c r="Z123" i="1"/>
  <c r="Y131" i="1"/>
  <c r="H9" i="1"/>
  <c r="B652" i="1"/>
  <c r="X643" i="1"/>
  <c r="X644" i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Y40" i="1"/>
  <c r="BP44" i="1"/>
  <c r="BN44" i="1"/>
  <c r="Z44" i="1"/>
  <c r="Z45" i="1" s="1"/>
  <c r="Y46" i="1"/>
  <c r="D652" i="1"/>
  <c r="Y56" i="1"/>
  <c r="BP49" i="1"/>
  <c r="BN49" i="1"/>
  <c r="Z49" i="1"/>
  <c r="BP53" i="1"/>
  <c r="BN53" i="1"/>
  <c r="Z53" i="1"/>
  <c r="BP61" i="1"/>
  <c r="BN61" i="1"/>
  <c r="Z61" i="1"/>
  <c r="Y72" i="1"/>
  <c r="BP69" i="1"/>
  <c r="BN69" i="1"/>
  <c r="Z69" i="1"/>
  <c r="BP77" i="1"/>
  <c r="BN77" i="1"/>
  <c r="Z77" i="1"/>
  <c r="Y81" i="1"/>
  <c r="BP85" i="1"/>
  <c r="BN85" i="1"/>
  <c r="Z85" i="1"/>
  <c r="Z87" i="1" s="1"/>
  <c r="Y94" i="1"/>
  <c r="BP98" i="1"/>
  <c r="BN98" i="1"/>
  <c r="Z98" i="1"/>
  <c r="BP104" i="1"/>
  <c r="BN104" i="1"/>
  <c r="Z104" i="1"/>
  <c r="Y106" i="1"/>
  <c r="F652" i="1"/>
  <c r="Y114" i="1"/>
  <c r="BP109" i="1"/>
  <c r="BN109" i="1"/>
  <c r="Z109" i="1"/>
  <c r="BP113" i="1"/>
  <c r="BN113" i="1"/>
  <c r="Z113" i="1"/>
  <c r="Y115" i="1"/>
  <c r="Y120" i="1"/>
  <c r="BP117" i="1"/>
  <c r="BN117" i="1"/>
  <c r="Z117" i="1"/>
  <c r="Z120" i="1" s="1"/>
  <c r="Y135" i="1"/>
  <c r="Y142" i="1"/>
  <c r="Y146" i="1"/>
  <c r="Y152" i="1"/>
  <c r="Y157" i="1"/>
  <c r="Y165" i="1"/>
  <c r="Y169" i="1"/>
  <c r="Y188" i="1"/>
  <c r="Y193" i="1"/>
  <c r="Y199" i="1"/>
  <c r="Y209" i="1"/>
  <c r="Y225" i="1"/>
  <c r="Y232" i="1"/>
  <c r="Y243" i="1"/>
  <c r="Y256" i="1"/>
  <c r="Y273" i="1"/>
  <c r="Y285" i="1"/>
  <c r="Y296" i="1"/>
  <c r="Y301" i="1"/>
  <c r="Y305" i="1"/>
  <c r="Y309" i="1"/>
  <c r="Y324" i="1"/>
  <c r="Y329" i="1"/>
  <c r="Y335" i="1"/>
  <c r="Y339" i="1"/>
  <c r="Y344" i="1"/>
  <c r="V652" i="1"/>
  <c r="Y356" i="1"/>
  <c r="BP349" i="1"/>
  <c r="BN349" i="1"/>
  <c r="Z349" i="1"/>
  <c r="BP353" i="1"/>
  <c r="BN353" i="1"/>
  <c r="Z353" i="1"/>
  <c r="BP361" i="1"/>
  <c r="BN361" i="1"/>
  <c r="Z361" i="1"/>
  <c r="Y363" i="1"/>
  <c r="Y372" i="1"/>
  <c r="BP365" i="1"/>
  <c r="BN365" i="1"/>
  <c r="Z365" i="1"/>
  <c r="BP369" i="1"/>
  <c r="BN369" i="1"/>
  <c r="Z36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T652" i="1"/>
  <c r="E652" i="1"/>
  <c r="Y95" i="1"/>
  <c r="Z125" i="1"/>
  <c r="BN125" i="1"/>
  <c r="Z127" i="1"/>
  <c r="BN127" i="1"/>
  <c r="Z129" i="1"/>
  <c r="BN129" i="1"/>
  <c r="Z133" i="1"/>
  <c r="Z135" i="1" s="1"/>
  <c r="BN133" i="1"/>
  <c r="BP133" i="1"/>
  <c r="G652" i="1"/>
  <c r="Z140" i="1"/>
  <c r="BN140" i="1"/>
  <c r="Y141" i="1"/>
  <c r="Z144" i="1"/>
  <c r="Z146" i="1" s="1"/>
  <c r="BN144" i="1"/>
  <c r="BP144" i="1"/>
  <c r="Z150" i="1"/>
  <c r="BN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7" i="1"/>
  <c r="Z169" i="1" s="1"/>
  <c r="BN167" i="1"/>
  <c r="BP167" i="1"/>
  <c r="I652" i="1"/>
  <c r="Y176" i="1"/>
  <c r="Z178" i="1"/>
  <c r="BN178" i="1"/>
  <c r="BP178" i="1"/>
  <c r="Z180" i="1"/>
  <c r="BN180" i="1"/>
  <c r="Z182" i="1"/>
  <c r="BN182" i="1"/>
  <c r="Z184" i="1"/>
  <c r="BN184" i="1"/>
  <c r="Z186" i="1"/>
  <c r="BN186" i="1"/>
  <c r="Z191" i="1"/>
  <c r="Z193" i="1" s="1"/>
  <c r="BN191" i="1"/>
  <c r="BP191" i="1"/>
  <c r="Y194" i="1"/>
  <c r="Z197" i="1"/>
  <c r="Z198" i="1" s="1"/>
  <c r="BN197" i="1"/>
  <c r="Z201" i="1"/>
  <c r="BN201" i="1"/>
  <c r="BP201" i="1"/>
  <c r="Z203" i="1"/>
  <c r="BN203" i="1"/>
  <c r="Z205" i="1"/>
  <c r="BN205" i="1"/>
  <c r="Z207" i="1"/>
  <c r="BN207" i="1"/>
  <c r="Z213" i="1"/>
  <c r="BN213" i="1"/>
  <c r="Z215" i="1"/>
  <c r="BN215" i="1"/>
  <c r="Z217" i="1"/>
  <c r="BN217" i="1"/>
  <c r="Z219" i="1"/>
  <c r="BN219" i="1"/>
  <c r="Z221" i="1"/>
  <c r="BN221" i="1"/>
  <c r="Z223" i="1"/>
  <c r="BN223" i="1"/>
  <c r="Z228" i="1"/>
  <c r="BN228" i="1"/>
  <c r="Z230" i="1"/>
  <c r="BN230" i="1"/>
  <c r="Z235" i="1"/>
  <c r="BN235" i="1"/>
  <c r="BP235" i="1"/>
  <c r="Z237" i="1"/>
  <c r="BN237" i="1"/>
  <c r="Z239" i="1"/>
  <c r="BN239" i="1"/>
  <c r="Z241" i="1"/>
  <c r="BN241" i="1"/>
  <c r="Y244" i="1"/>
  <c r="L652" i="1"/>
  <c r="Z248" i="1"/>
  <c r="BN248" i="1"/>
  <c r="Z250" i="1"/>
  <c r="BN250" i="1"/>
  <c r="Z252" i="1"/>
  <c r="BN252" i="1"/>
  <c r="Z254" i="1"/>
  <c r="BN254" i="1"/>
  <c r="Y257" i="1"/>
  <c r="M652" i="1"/>
  <c r="Z265" i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Y286" i="1"/>
  <c r="Q652" i="1"/>
  <c r="Z290" i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Z309" i="1" s="1"/>
  <c r="BN307" i="1"/>
  <c r="BP307" i="1"/>
  <c r="S652" i="1"/>
  <c r="Y315" i="1"/>
  <c r="Z322" i="1"/>
  <c r="Z323" i="1" s="1"/>
  <c r="BN322" i="1"/>
  <c r="Z327" i="1"/>
  <c r="Z329" i="1" s="1"/>
  <c r="BN327" i="1"/>
  <c r="BP327" i="1"/>
  <c r="Z333" i="1"/>
  <c r="BN333" i="1"/>
  <c r="Z337" i="1"/>
  <c r="Z338" i="1" s="1"/>
  <c r="BN337" i="1"/>
  <c r="BP337" i="1"/>
  <c r="Z342" i="1"/>
  <c r="Z343" i="1" s="1"/>
  <c r="BN342" i="1"/>
  <c r="BP342" i="1"/>
  <c r="Y343" i="1"/>
  <c r="Z347" i="1"/>
  <c r="BN347" i="1"/>
  <c r="BP347" i="1"/>
  <c r="BP351" i="1"/>
  <c r="BN351" i="1"/>
  <c r="Z351" i="1"/>
  <c r="Y355" i="1"/>
  <c r="BP359" i="1"/>
  <c r="BN359" i="1"/>
  <c r="Z359" i="1"/>
  <c r="BP367" i="1"/>
  <c r="BN367" i="1"/>
  <c r="Z367" i="1"/>
  <c r="Y371" i="1"/>
  <c r="BP375" i="1"/>
  <c r="BN375" i="1"/>
  <c r="Z375" i="1"/>
  <c r="Z377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4" i="1"/>
  <c r="BN474" i="1"/>
  <c r="Z474" i="1"/>
  <c r="BP477" i="1"/>
  <c r="BN477" i="1"/>
  <c r="Z477" i="1"/>
  <c r="Y485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Z560" i="1" s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66" i="1" l="1"/>
  <c r="Z501" i="1"/>
  <c r="Z421" i="1"/>
  <c r="Z362" i="1"/>
  <c r="Z334" i="1"/>
  <c r="Z243" i="1"/>
  <c r="Z187" i="1"/>
  <c r="Z164" i="1"/>
  <c r="Z151" i="1"/>
  <c r="Z141" i="1"/>
  <c r="Z426" i="1"/>
  <c r="Z545" i="1"/>
  <c r="Z480" i="1"/>
  <c r="Z455" i="1"/>
  <c r="Z442" i="1"/>
  <c r="Z273" i="1"/>
  <c r="Z256" i="1"/>
  <c r="Z538" i="1"/>
  <c r="Z371" i="1"/>
  <c r="Z114" i="1"/>
  <c r="Z105" i="1"/>
  <c r="Y643" i="1"/>
  <c r="Y645" i="1" s="1"/>
  <c r="Y644" i="1"/>
  <c r="Z26" i="1"/>
  <c r="X645" i="1"/>
  <c r="Z640" i="1"/>
  <c r="Z295" i="1"/>
  <c r="Z231" i="1"/>
  <c r="Z224" i="1"/>
  <c r="Z72" i="1"/>
  <c r="Z589" i="1"/>
  <c r="Z571" i="1"/>
  <c r="Z416" i="1"/>
  <c r="Y646" i="1"/>
  <c r="Z130" i="1"/>
  <c r="Y642" i="1"/>
  <c r="Z401" i="1"/>
  <c r="Z355" i="1"/>
  <c r="Z209" i="1"/>
  <c r="Z390" i="1"/>
  <c r="Z384" i="1"/>
  <c r="Z56" i="1"/>
  <c r="Z40" i="1"/>
  <c r="Z81" i="1"/>
  <c r="Z63" i="1"/>
  <c r="Z614" i="1"/>
  <c r="Z596" i="1"/>
  <c r="Z647" i="1" l="1"/>
</calcChain>
</file>

<file path=xl/sharedStrings.xml><?xml version="1.0" encoding="utf-8"?>
<sst xmlns="http://schemas.openxmlformats.org/spreadsheetml/2006/main" count="3022" uniqueCount="1064">
  <si>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</si>
  <si>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</si>
  <si>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</si>
  <si>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</si>
  <si>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</si>
  <si>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</si>
  <si>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</si>
  <si>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</si>
  <si>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</si>
  <si>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</si>
  <si>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</si>
  <si>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</si>
  <si>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</si>
  <si>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</si>
  <si>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</si>
  <si>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</si>
  <si>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</si>
  <si>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</si>
  <si>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</si>
  <si>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</si>
  <si>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</si>
  <si>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</si>
  <si>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</si>
  <si>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</si>
  <si>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</si>
  <si>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</si>
  <si>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</si>
  <si>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</si>
  <si>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</si>
  <si>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</si>
  <si>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</si>
  <si>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</si>
  <si>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</si>
  <si>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</si>
  <si>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</si>
  <si>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</si>
  <si>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</si>
  <si>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</si>
  <si>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</si>
  <si>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</si>
  <si>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</si>
  <si>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</si>
  <si>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</si>
  <si>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</si>
  <si>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</si>
  <si>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</si>
  <si>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</si>
  <si>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</si>
  <si>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</si>
  <si>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</si>
  <si>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</si>
  <si>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</si>
  <si>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</si>
  <si>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</si>
  <si>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</si>
  <si>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</si>
  <si>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</si>
  <si>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</si>
  <si>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</si>
  <si>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</si>
  <si>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</si>
  <si>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</si>
  <si>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</si>
  <si>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</si>
  <si>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</si>
  <si>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</si>
  <si>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</si>
  <si>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</si>
  <si>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</si>
  <si>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</si>
  <si>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</si>
  <si>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</si>
  <si>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</si>
  <si>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</si>
  <si>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</si>
  <si>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</si>
  <si>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</si>
  <si>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</si>
  <si>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</si>
  <si>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</si>
  <si>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</si>
  <si>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</si>
  <si>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</si>
  <si>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</si>
  <si>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</si>
  <si>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</si>
  <si>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</si>
  <si>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</si>
  <si>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</si>
  <si>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</si>
  <si>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</si>
  <si>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</si>
  <si>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</si>
  <si>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</si>
  <si>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</si>
  <si>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</si>
  <si>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</si>
  <si>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</si>
  <si>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</si>
  <si>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</si>
  <si>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</si>
  <si>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</si>
  <si>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</si>
  <si>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</si>
  <si>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</si>
  <si>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</si>
  <si>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</si>
  <si>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</si>
  <si>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</si>
  <si>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</si>
  <si>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</si>
  <si>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</si>
  <si>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</si>
  <si>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</si>
  <si>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</si>
  <si>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</si>
  <si>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</si>
  <si>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</si>
  <si>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</si>
  <si>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</si>
  <si>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</si>
  <si>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</si>
  <si>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</si>
  <si>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</si>
  <si>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</si>
  <si>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</si>
  <si>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</si>
  <si>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</si>
  <si>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</si>
  <si>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</si>
  <si>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</si>
  <si>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</si>
  <si>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</si>
  <si>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</si>
  <si>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</si>
  <si>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</si>
  <si>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</si>
  <si>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</si>
  <si>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</si>
  <si>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</si>
  <si>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</si>
  <si>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</si>
  <si>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</si>
  <si>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</si>
  <si>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</si>
  <si>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</si>
  <si>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</si>
  <si>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</si>
  <si>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</si>
  <si>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</si>
  <si>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</si>
  <si>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</si>
  <si>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</si>
  <si>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</si>
  <si>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</si>
  <si>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</si>
  <si>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</si>
  <si>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</si>
  <si>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</si>
  <si>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</si>
  <si>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</si>
  <si>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</si>
  <si>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</si>
  <si>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</si>
  <si>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</si>
  <si>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</si>
  <si>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</si>
  <si>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</si>
  <si>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</si>
  <si>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</si>
  <si>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</si>
  <si>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</si>
  <si>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</si>
  <si>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</si>
  <si>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</si>
  <si>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</si>
  <si>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</si>
  <si>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</si>
  <si>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</si>
  <si>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</si>
  <si>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</si>
  <si>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</si>
  <si>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</si>
  <si>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</si>
  <si>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</si>
  <si>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</si>
  <si>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</si>
  <si>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</si>
  <si>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</si>
  <si>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</si>
  <si>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</si>
  <si>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</si>
  <si>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</si>
  <si>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</si>
  <si>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</si>
  <si>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</si>
  <si>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</si>
  <si>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</si>
  <si>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</si>
  <si>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</si>
  <si>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</si>
  <si>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</si>
  <si>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</si>
  <si>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</si>
  <si>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</si>
  <si>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</si>
  <si>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</si>
  <si>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</si>
  <si>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</si>
  <si>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</si>
  <si>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</si>
  <si>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</si>
  <si>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</si>
  <si>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</si>
  <si>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</si>
  <si>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</si>
  <si>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</si>
  <si>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</si>
  <si>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</si>
  <si>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</si>
  <si>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</si>
  <si>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</si>
  <si>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</si>
  <si>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</si>
  <si>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</si>
  <si>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</si>
  <si>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</si>
  <si>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</si>
  <si>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</si>
  <si>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</si>
  <si>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</si>
  <si>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</si>
  <si>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</si>
  <si>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</si>
  <si>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</si>
  <si>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</si>
  <si>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</si>
  <si>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</si>
  <si>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</si>
  <si>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</si>
  <si>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</si>
  <si>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</si>
  <si>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</si>
  <si>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</si>
  <si>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</si>
  <si>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</si>
  <si>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</si>
  <si>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</si>
  <si>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</si>
  <si>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</si>
  <si>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</si>
  <si>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</si>
  <si>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</si>
  <si>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</si>
  <si>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</si>
  <si>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</si>
  <si>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</si>
  <si>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</si>
  <si>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</si>
  <si>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</si>
  <si>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</si>
  <si>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</si>
  <si>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</si>
  <si>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</si>
  <si>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</si>
  <si>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</si>
  <si>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</si>
  <si>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</si>
  <si>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</si>
  <si>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</si>
  <si>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</si>
  <si>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</si>
  <si>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</si>
  <si>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</si>
  <si>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</si>
  <si>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</si>
  <si>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</si>
  <si>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</si>
  <si>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</si>
  <si>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</si>
  <si>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</si>
  <si>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</si>
  <si>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</si>
  <si>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</si>
  <si>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</si>
  <si>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</si>
  <si>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</si>
  <si>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</si>
  <si>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</si>
  <si>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</si>
  <si>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</si>
  <si>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</si>
  <si>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</si>
  <si>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</si>
  <si>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</si>
  <si>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</si>
  <si>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</si>
  <si>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</si>
  <si>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</si>
  <si>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</si>
  <si>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</si>
  <si>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</si>
  <si>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</si>
  <si>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</si>
  <si>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</si>
  <si>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</si>
  <si>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</si>
  <si>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</si>
  <si>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</si>
  <si>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</si>
  <si>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</si>
  <si>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</si>
  <si>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</si>
  <si>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</si>
  <si>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</si>
  <si>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</si>
  <si>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</si>
  <si>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</si>
  <si>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</si>
  <si>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</si>
  <si>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</si>
  <si>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</si>
  <si>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</si>
  <si>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</si>
  <si>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</si>
  <si>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</si>
  <si>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</si>
  <si>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</si>
  <si>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</si>
  <si>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</si>
  <si>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</si>
  <si>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</si>
  <si>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</si>
  <si>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</si>
  <si>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</si>
  <si>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</si>
  <si>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</si>
  <si>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</si>
  <si>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</si>
  <si>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</si>
  <si>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</si>
  <si>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</si>
  <si>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</si>
  <si>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</si>
  <si>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</si>
  <si>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</si>
  <si>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</si>
  <si>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</si>
  <si>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</si>
  <si>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</si>
  <si>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</si>
  <si>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</si>
  <si>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</si>
  <si>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</si>
  <si>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</si>
  <si>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</si>
  <si>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</si>
  <si>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</si>
  <si>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</si>
  <si>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</si>
  <si>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</si>
  <si>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</si>
  <si>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</si>
  <si>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</si>
  <si>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</si>
  <si>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</si>
  <si>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</si>
  <si>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</si>
  <si>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</si>
  <si>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</si>
  <si>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</si>
  <si>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</si>
  <si>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</si>
  <si>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</si>
  <si>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</si>
  <si>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</si>
  <si>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</si>
  <si>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</si>
  <si>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</si>
  <si>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</si>
  <si>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</si>
  <si>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</si>
  <si>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</si>
  <si>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</si>
  <si>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</si>
  <si>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</si>
  <si>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</si>
  <si>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</si>
  <si>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</si>
  <si>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</si>
  <si>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</si>
  <si>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</si>
  <si>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</si>
  <si>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</si>
  <si>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</si>
  <si>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</si>
  <si>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</si>
  <si>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</si>
  <si>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</si>
  <si>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</si>
  <si>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</si>
  <si>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</si>
  <si>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</si>
  <si>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</si>
  <si>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</si>
  <si>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</si>
  <si>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</si>
  <si>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</si>
  <si>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</si>
  <si>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</si>
  <si>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</si>
  <si>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</si>
  <si>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</si>
  <si>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</si>
  <si>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</si>
  <si>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</si>
  <si>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</si>
  <si>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</si>
  <si>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</si>
  <si>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</si>
  <si>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</si>
  <si>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</si>
  <si>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</si>
  <si>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</si>
  <si>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</si>
  <si>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</si>
  <si>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</si>
  <si>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</si>
  <si>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</si>
  <si>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</si>
  <si>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</si>
  <si>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</si>
  <si>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</si>
  <si>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</si>
  <si>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</si>
  <si>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</si>
  <si>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</si>
  <si>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</si>
  <si>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</si>
  <si>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</si>
  <si>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</si>
  <si>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</si>
  <si>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</si>
  <si>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</si>
  <si>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</si>
  <si>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</si>
  <si>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</si>
  <si>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</si>
  <si>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</si>
  <si>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</si>
  <si>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</si>
  <si>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</si>
  <si>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</si>
  <si>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</si>
  <si>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</si>
  <si>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</si>
  <si>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</si>
  <si>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</si>
  <si>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</si>
  <si>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</si>
  <si>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</si>
  <si>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</si>
  <si>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</si>
  <si>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</si>
  <si>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</si>
  <si>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</si>
  <si>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</si>
  <si>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</si>
  <si>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</si>
  <si>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</si>
  <si>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</si>
  <si>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</si>
  <si>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</si>
  <si>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</si>
  <si>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</si>
  <si>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</si>
  <si>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</si>
  <si>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</si>
  <si>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</si>
  <si>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</si>
  <si>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</si>
  <si>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</si>
  <si>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</si>
  <si>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</si>
  <si>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</si>
  <si>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</si>
  <si>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</si>
  <si>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</si>
  <si>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</si>
  <si>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</si>
  <si>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</si>
  <si>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</si>
  <si>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</si>
  <si>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</si>
  <si>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</si>
  <si>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</si>
  <si>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</si>
  <si>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</si>
  <si>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</si>
  <si>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</si>
  <si>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</si>
  <si>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</si>
  <si>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</si>
  <si>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</si>
  <si>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</si>
  <si>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</si>
  <si>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</si>
  <si>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</si>
  <si>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</si>
  <si>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</si>
  <si>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</si>
  <si>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</si>
  <si>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</si>
  <si>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</si>
  <si>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</si>
  <si>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</si>
  <si>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</si>
  <si>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</si>
  <si>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</si>
  <si>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</si>
  <si>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</si>
  <si>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</si>
  <si>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</si>
  <si>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</si>
  <si>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</si>
  <si>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</si>
  <si>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</si>
  <si>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</si>
  <si>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</si>
  <si>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</si>
  <si>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</si>
  <si>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</si>
  <si>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</si>
  <si>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</si>
  <si>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</si>
  <si>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</si>
  <si>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</si>
  <si>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</si>
  <si>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</si>
  <si>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</si>
  <si>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</si>
  <si>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</si>
  <si>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</si>
  <si>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</si>
  <si>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</si>
  <si>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</si>
  <si>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</si>
  <si>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</si>
  <si>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</si>
  <si>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</si>
  <si>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</si>
  <si>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</si>
  <si>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</si>
  <si>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</si>
  <si>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</si>
  <si>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</si>
  <si>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</si>
  <si>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</si>
  <si>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</si>
  <si>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</si>
  <si>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</si>
  <si>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</si>
  <si>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</si>
  <si>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</si>
  <si>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</si>
  <si>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</si>
  <si>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</si>
  <si>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</si>
  <si>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</si>
  <si>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</si>
  <si>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</si>
  <si>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</si>
  <si>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</si>
  <si>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</si>
  <si>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</si>
  <si>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</si>
  <si>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</si>
  <si>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</si>
  <si>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</si>
  <si>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</si>
  <si>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</si>
  <si>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</si>
  <si>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</si>
  <si>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</si>
  <si>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</si>
  <si>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</si>
  <si>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</si>
  <si>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</si>
  <si>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</si>
  <si>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</si>
  <si>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</si>
  <si>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</si>
  <si>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</si>
  <si>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</si>
  <si>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</si>
  <si>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</si>
  <si>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</si>
  <si>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</si>
  <si>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</si>
  <si>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</si>
  <si>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</si>
  <si>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</si>
  <si>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</si>
  <si>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</si>
  <si>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</si>
  <si>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</si>
  <si>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</si>
  <si>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</si>
  <si>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</si>
  <si>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</si>
  <si>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</si>
  <si>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</si>
  <si>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</si>
  <si>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</si>
  <si>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</si>
  <si>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</si>
  <si>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</si>
  <si>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</si>
  <si>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</si>
  <si>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</si>
  <si>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</si>
  <si>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</si>
  <si>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</si>
  <si>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</si>
  <si>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</si>
  <si>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</si>
  <si>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</si>
  <si>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</si>
  <si>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</si>
  <si>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</si>
  <si>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</si>
  <si>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</si>
  <si>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</si>
  <si>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</si>
  <si>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</si>
  <si>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</si>
  <si>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</si>
  <si>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</si>
  <si>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</si>
  <si>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</si>
  <si>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</si>
  <si>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</si>
  <si>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</si>
  <si>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</si>
  <si>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</si>
  <si>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</si>
  <si>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</si>
  <si>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</si>
  <si>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</si>
  <si>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</si>
  <si>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</si>
  <si>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</si>
  <si>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</si>
  <si>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</si>
  <si>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</si>
  <si>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</si>
  <si>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</si>
  <si>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</si>
  <si>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</si>
  <si>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</si>
  <si>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</si>
  <si>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</si>
  <si>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</si>
  <si>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</si>
  <si>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</si>
  <si>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</si>
  <si>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</si>
  <si>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</si>
  <si>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</si>
  <si>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</si>
  <si>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</si>
  <si>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</si>
  <si>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</si>
  <si>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</si>
  <si>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</si>
  <si>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</si>
  <si>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</si>
  <si>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</si>
  <si>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</si>
  <si>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</si>
  <si>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</si>
  <si>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</si>
  <si>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</si>
  <si>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</si>
  <si>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</si>
  <si>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</si>
  <si>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</si>
  <si>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</si>
  <si>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</si>
  <si>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</si>
  <si>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</si>
  <si>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</si>
  <si>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</si>
  <si>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</si>
  <si>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</si>
  <si>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</si>
  <si>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</si>
  <si>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</si>
  <si>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</si>
  <si>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</si>
  <si>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</si>
  <si>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</si>
  <si>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</si>
  <si>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</si>
  <si>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</si>
  <si>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</si>
  <si>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</si>
  <si>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</si>
  <si>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</si>
  <si>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</si>
  <si>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</si>
  <si>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</si>
  <si>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</si>
  <si>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</si>
  <si>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</si>
  <si>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</si>
  <si>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</si>
  <si>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</si>
  <si>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</si>
  <si>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</si>
  <si>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</si>
  <si>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</si>
  <si>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</si>
  <si>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</si>
  <si>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</si>
  <si>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</si>
  <si>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</si>
  <si>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</si>
  <si>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</si>
  <si>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</si>
  <si>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</si>
  <si>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</si>
  <si>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</si>
  <si>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</si>
  <si>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</si>
  <si>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</si>
  <si>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</si>
  <si>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</si>
  <si>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</si>
  <si>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</si>
  <si>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</si>
  <si>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</si>
  <si>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</si>
  <si>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</si>
  <si>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</si>
  <si>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</si>
  <si>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</si>
  <si>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</si>
  <si>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</si>
  <si>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</si>
  <si>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</si>
  <si>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</si>
  <si>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</si>
  <si>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</si>
  <si>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</si>
  <si>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</si>
  <si>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</si>
  <si>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</si>
  <si>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</si>
  <si>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</si>
  <si>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</si>
  <si>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</si>
  <si>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</si>
  <si>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</si>
  <si>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</si>
  <si>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</si>
  <si>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</si>
  <si>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</si>
  <si>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</si>
  <si>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</si>
  <si>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</si>
  <si>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</si>
  <si>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</si>
  <si>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</si>
  <si>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</si>
  <si>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</si>
  <si>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</si>
  <si>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</si>
  <si>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</si>
  <si>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</si>
  <si>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</si>
  <si>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</si>
  <si>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</si>
  <si>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</si>
  <si>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</si>
  <si>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</si>
  <si>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</si>
  <si>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</si>
  <si>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</si>
  <si>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</si>
  <si>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</si>
  <si>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</si>
  <si>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</si>
  <si>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</si>
  <si>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</si>
  <si>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</si>
  <si>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</si>
  <si>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</si>
  <si>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</si>
  <si>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</si>
  <si>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</si>
  <si>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</si>
  <si>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</si>
  <si>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</si>
  <si>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</si>
  <si>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</si>
  <si>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</si>
  <si>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</si>
  <si>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</si>
  <si>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</si>
  <si>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</si>
  <si>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</si>
  <si>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</si>
  <si>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</si>
  <si>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</si>
  <si>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</si>
  <si>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</si>
  <si>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</si>
  <si>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</si>
  <si>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</si>
  <si>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</si>
  <si>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</si>
  <si>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</si>
  <si>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</si>
  <si>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</si>
  <si>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</si>
  <si>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</si>
  <si>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</si>
  <si>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</si>
  <si>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</si>
  <si>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</si>
  <si>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</si>
  <si>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</si>
  <si>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</si>
  <si>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</si>
  <si>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</si>
  <si>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</si>
  <si>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</si>
  <si>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</si>
  <si>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</si>
  <si>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</si>
  <si>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</si>
  <si>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</si>
  <si>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</si>
  <si>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</si>
  <si>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</si>
  <si>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</si>
  <si>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</si>
  <si>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</si>
  <si>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</si>
  <si>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</si>
  <si>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</si>
  <si>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</si>
  <si>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</si>
  <si>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</si>
  <si>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</si>
  <si>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</si>
  <si>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</si>
  <si>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</si>
  <si>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</si>
  <si>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</si>
  <si>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</si>
  <si>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</si>
  <si>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</si>
  <si>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</si>
  <si>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</si>
  <si>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</si>
  <si>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</si>
  <si>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</si>
  <si>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</si>
  <si>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</si>
  <si>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</si>
  <si>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</si>
  <si>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</si>
  <si>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</si>
  <si>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</si>
  <si>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</si>
  <si>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</si>
  <si>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</si>
  <si>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</si>
  <si>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</si>
  <si>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</si>
  <si>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</si>
  <si>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</si>
  <si>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</si>
  <si>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</si>
  <si>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</si>
  <si>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</si>
  <si>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</si>
  <si>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</si>
  <si>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</si>
  <si>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</si>
  <si>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</si>
  <si>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</si>
  <si>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</si>
  <si>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</si>
  <si>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</si>
  <si>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</si>
  <si>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</si>
  <si>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</si>
  <si>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</si>
  <si>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</si>
  <si>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</si>
  <si>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</si>
  <si>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</si>
  <si>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</si>
  <si>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</si>
  <si>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</si>
  <si>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</si>
  <si>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</si>
  <si>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</si>
  <si>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</si>
  <si>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</si>
  <si>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</si>
  <si>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</si>
  <si>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</si>
  <si>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</si>
  <si>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</si>
  <si>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</si>
  <si>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</si>
  <si>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</si>
  <si>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</si>
  <si>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</si>
  <si>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</si>
  <si>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</si>
  <si>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</si>
  <si>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</si>
  <si>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</si>
  <si>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</si>
  <si>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</si>
  <si>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</si>
  <si>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</si>
  <si>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</si>
  <si>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</si>
  <si>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</si>
  <si>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</si>
  <si>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</si>
  <si>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</si>
  <si>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</si>
  <si>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</si>
  <si>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</si>
  <si>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</si>
  <si>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</si>
  <si>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</si>
  <si>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</si>
  <si>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</si>
  <si>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</si>
  <si>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</si>
  <si>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</si>
  <si>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</si>
  <si>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</si>
  <si>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</si>
  <si>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</si>
  <si>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</si>
  <si>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</si>
  <si>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</si>
  <si>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</si>
  <si>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</si>
  <si>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</si>
  <si>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</si>
  <si>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</si>
  <si>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</si>
  <si>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</si>
  <si>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</si>
  <si>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</si>
  <si>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</si>
  <si>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</si>
  <si>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</si>
  <si>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</si>
  <si>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</si>
  <si>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</si>
  <si>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</si>
  <si>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</si>
  <si>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</si>
  <si>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</si>
  <si>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</si>
  <si>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</si>
  <si>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</si>
  <si>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</si>
  <si>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</si>
  <si>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</si>
  <si>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</si>
  <si>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</si>
  <si>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</si>
  <si>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</si>
  <si>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</si>
  <si>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</si>
  <si>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</si>
  <si>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</si>
  <si>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</si>
  <si>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</si>
  <si>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</si>
  <si>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</si>
  <si>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</si>
  <si>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</si>
  <si>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</si>
  <si>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</si>
  <si>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</si>
  <si>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</si>
  <si>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</si>
  <si>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</si>
  <si>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</si>
  <si>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</si>
  <si>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</si>
  <si>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</si>
  <si>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</si>
  <si>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</si>
  <si>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</si>
  <si>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</si>
  <si>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</si>
  <si>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</si>
  <si>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</si>
  <si>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</si>
  <si>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</si>
  <si>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</si>
  <si>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</si>
  <si>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</si>
  <si>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</si>
  <si>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</si>
  <si>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</si>
  <si>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</si>
  <si>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</si>
  <si>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</si>
  <si>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</si>
  <si>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</si>
  <si>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</si>
  <si>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</si>
  <si>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</si>
  <si>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</si>
  <si>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</si>
  <si>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</si>
  <si>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</si>
  <si>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</si>
  <si>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</si>
  <si>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</si>
  <si>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</si>
  <si>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</si>
  <si>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</si>
  <si>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</si>
  <si>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</si>
  <si>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</si>
  <si>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</si>
  <si>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</si>
  <si>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</si>
  <si>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</si>
  <si>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</si>
  <si>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</si>
  <si>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</si>
  <si>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</si>
  <si>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</si>
  <si>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</si>
  <si>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</si>
  <si>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</si>
  <si>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</si>
  <si>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</si>
  <si>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</si>
  <si>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</si>
  <si>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</si>
  <si>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</si>
  <si>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</si>
  <si>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</si>
  <si>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</si>
  <si>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</si>
  <si>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12 европалет 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</si>
</sst>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45730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Пятница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0.41666666666666669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749">
        <v>4680115882539</v>
      </c>
      <c r="E37" s="750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4301011382</v>
      </c>
      <c r="D38" s="749">
        <v>4607091385687</v>
      </c>
      <c r="E38" s="750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hidden="1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1036.8</v>
      </c>
      <c r="Y50" s="742">
        <f t="shared" si="0"/>
        <v>1036.8000000000002</v>
      </c>
      <c r="Z50" s="36">
        <f>IFERROR(IF(Y50=0,"",ROUNDUP(Y50/H50,0)*0.01898),"")</f>
        <v>1.8220800000000001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1078.5599999999997</v>
      </c>
      <c r="BN50" s="64">
        <f t="shared" si="2"/>
        <v>1078.5600000000002</v>
      </c>
      <c r="BO50" s="64">
        <f t="shared" si="3"/>
        <v>1.4999999999999998</v>
      </c>
      <c r="BP50" s="64">
        <f t="shared" si="4"/>
        <v>1.5000000000000002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131</v>
      </c>
      <c r="B53" s="54" t="s">
        <v>132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450</v>
      </c>
      <c r="Y55" s="742">
        <f t="shared" si="0"/>
        <v>450</v>
      </c>
      <c r="Z55" s="36">
        <f>IFERROR(IF(Y55=0,"",ROUNDUP(Y55/H55,0)*0.00902),"")</f>
        <v>0.90200000000000002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471</v>
      </c>
      <c r="BN55" s="64">
        <f t="shared" si="2"/>
        <v>471</v>
      </c>
      <c r="BO55" s="64">
        <f t="shared" si="3"/>
        <v>0.75757575757575757</v>
      </c>
      <c r="BP55" s="64">
        <f t="shared" si="4"/>
        <v>0.75757575757575757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196</v>
      </c>
      <c r="Y56" s="743">
        <f>IFERROR(Y49/H49,"0")+IFERROR(Y50/H50,"0")+IFERROR(Y51/H51,"0")+IFERROR(Y52/H52,"0")+IFERROR(Y53/H53,"0")+IFERROR(Y54/H54,"0")+IFERROR(Y55/H55,"0")</f>
        <v>196</v>
      </c>
      <c r="Z56" s="743">
        <f>IFERROR(IF(Z49="",0,Z49),"0")+IFERROR(IF(Z50="",0,Z50),"0")+IFERROR(IF(Z51="",0,Z51),"0")+IFERROR(IF(Z52="",0,Z52),"0")+IFERROR(IF(Z53="",0,Z53),"0")+IFERROR(IF(Z54="",0,Z54),"0")+IFERROR(IF(Z55="",0,Z55),"0")</f>
        <v>2.7240800000000003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1486.8</v>
      </c>
      <c r="Y57" s="743">
        <f>IFERROR(SUM(Y49:Y55),"0")</f>
        <v>1486.8000000000002</v>
      </c>
      <c r="Z57" s="37"/>
      <c r="AA57" s="744"/>
      <c r="AB57" s="744"/>
      <c r="AC57" s="744"/>
    </row>
    <row r="58" spans="1:68" ht="14.25" hidden="1" customHeight="1" x14ac:dyDescent="0.25">
      <c r="A58" s="758" t="s">
        <v>139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604</v>
      </c>
      <c r="Y59" s="742">
        <f>IFERROR(IF(X59="",0,CEILING((X59/$H59),1)*$H59),"")</f>
        <v>604.80000000000007</v>
      </c>
      <c r="Z59" s="36">
        <f>IFERROR(IF(Y59=0,"",ROUNDUP(Y59/H59,0)*0.01898),"")</f>
        <v>1.06288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628.32777777777767</v>
      </c>
      <c r="BN59" s="64">
        <f>IFERROR(Y59*I59/H59,"0")</f>
        <v>629.16000000000008</v>
      </c>
      <c r="BO59" s="64">
        <f>IFERROR(1/J59*(X59/H59),"0")</f>
        <v>0.87384259259259256</v>
      </c>
      <c r="BP59" s="64">
        <f>IFERROR(1/J59*(Y59/H59),"0")</f>
        <v>0.875</v>
      </c>
    </row>
    <row r="60" spans="1:68" ht="27" hidden="1" customHeight="1" x14ac:dyDescent="0.25">
      <c r="A60" s="54" t="s">
        <v>143</v>
      </c>
      <c r="B60" s="54" t="s">
        <v>144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81</v>
      </c>
      <c r="Y62" s="742">
        <f>IFERROR(IF(X62="",0,CEILING((X62/$H62),1)*$H62),"")</f>
        <v>81</v>
      </c>
      <c r="Z62" s="36">
        <f>IFERROR(IF(Y62=0,"",ROUNDUP(Y62/H62,0)*0.00651),"")</f>
        <v>0.1953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86.399999999999991</v>
      </c>
      <c r="BN62" s="64">
        <f>IFERROR(Y62*I62/H62,"0")</f>
        <v>86.399999999999991</v>
      </c>
      <c r="BO62" s="64">
        <f>IFERROR(1/J62*(X62/H62),"0")</f>
        <v>0.16483516483516483</v>
      </c>
      <c r="BP62" s="64">
        <f>IFERROR(1/J62*(Y62/H62),"0")</f>
        <v>0.16483516483516483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85.925925925925924</v>
      </c>
      <c r="Y63" s="743">
        <f>IFERROR(Y59/H59,"0")+IFERROR(Y60/H60,"0")+IFERROR(Y61/H61,"0")+IFERROR(Y62/H62,"0")</f>
        <v>86</v>
      </c>
      <c r="Z63" s="743">
        <f>IFERROR(IF(Z59="",0,Z59),"0")+IFERROR(IF(Z60="",0,Z60),"0")+IFERROR(IF(Z61="",0,Z61),"0")+IFERROR(IF(Z62="",0,Z62),"0")</f>
        <v>1.2581800000000001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685</v>
      </c>
      <c r="Y64" s="743">
        <f>IFERROR(SUM(Y59:Y62),"0")</f>
        <v>685.80000000000007</v>
      </c>
      <c r="Z64" s="37"/>
      <c r="AA64" s="744"/>
      <c r="AB64" s="744"/>
      <c r="AC64" s="744"/>
    </row>
    <row r="65" spans="1:68" ht="14.25" hidden="1" customHeight="1" x14ac:dyDescent="0.25">
      <c r="A65" s="758" t="s">
        <v>150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151</v>
      </c>
      <c r="B66" s="54" t="s">
        <v>152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154</v>
      </c>
      <c r="B67" s="54" t="s">
        <v>155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166</v>
      </c>
      <c r="B75" s="54" t="s">
        <v>167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169</v>
      </c>
      <c r="B76" s="54" t="s">
        <v>170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100</v>
      </c>
      <c r="Y77" s="742">
        <f t="shared" si="10"/>
        <v>100.80000000000001</v>
      </c>
      <c r="Z77" s="36">
        <f>IFERROR(IF(Y77=0,"",ROUNDUP(Y77/H77,0)*0.01898),"")</f>
        <v>0.22776000000000002</v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106.03571428571429</v>
      </c>
      <c r="BN77" s="64">
        <f t="shared" si="12"/>
        <v>106.88400000000001</v>
      </c>
      <c r="BO77" s="64">
        <f t="shared" si="13"/>
        <v>0.18601190476190477</v>
      </c>
      <c r="BP77" s="64">
        <f t="shared" si="14"/>
        <v>0.1875</v>
      </c>
    </row>
    <row r="78" spans="1:68" ht="16.5" hidden="1" customHeight="1" x14ac:dyDescent="0.25">
      <c r="A78" s="54" t="s">
        <v>175</v>
      </c>
      <c r="B78" s="54" t="s">
        <v>176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177</v>
      </c>
      <c r="B79" s="54" t="s">
        <v>178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179</v>
      </c>
      <c r="B80" s="54" t="s">
        <v>180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11.904761904761905</v>
      </c>
      <c r="Y81" s="743">
        <f>IFERROR(Y75/H75,"0")+IFERROR(Y76/H76,"0")+IFERROR(Y77/H77,"0")+IFERROR(Y78/H78,"0")+IFERROR(Y79/H79,"0")+IFERROR(Y80/H80,"0")</f>
        <v>12</v>
      </c>
      <c r="Z81" s="743">
        <f>IFERROR(IF(Z75="",0,Z75),"0")+IFERROR(IF(Z76="",0,Z76),"0")+IFERROR(IF(Z77="",0,Z77),"0")+IFERROR(IF(Z78="",0,Z78),"0")+IFERROR(IF(Z79="",0,Z79),"0")+IFERROR(IF(Z80="",0,Z80),"0")</f>
        <v>0.22776000000000002</v>
      </c>
      <c r="AA81" s="744"/>
      <c r="AB81" s="744"/>
      <c r="AC81" s="744"/>
    </row>
    <row r="82" spans="1:68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100</v>
      </c>
      <c r="Y82" s="743">
        <f>IFERROR(SUM(Y75:Y80),"0")</f>
        <v>100.80000000000001</v>
      </c>
      <c r="Z82" s="37"/>
      <c r="AA82" s="744"/>
      <c r="AB82" s="744"/>
      <c r="AC82" s="744"/>
    </row>
    <row r="83" spans="1:68" ht="14.25" hidden="1" customHeight="1" x14ac:dyDescent="0.25">
      <c r="A83" s="758" t="s">
        <v>181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182</v>
      </c>
      <c r="B84" s="54" t="s">
        <v>183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182</v>
      </c>
      <c r="B85" s="54" t="s">
        <v>185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186</v>
      </c>
      <c r="B86" s="54" t="s">
        <v>187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189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100</v>
      </c>
      <c r="Y91" s="742">
        <f>IFERROR(IF(X91="",0,CEILING((X91/$H91),1)*$H91),"")</f>
        <v>108</v>
      </c>
      <c r="Z91" s="36">
        <f>IFERROR(IF(Y91=0,"",ROUNDUP(Y91/H91,0)*0.01898),"")</f>
        <v>0.1898</v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104.02777777777777</v>
      </c>
      <c r="BN91" s="64">
        <f>IFERROR(Y91*I91/H91,"0")</f>
        <v>112.34999999999998</v>
      </c>
      <c r="BO91" s="64">
        <f>IFERROR(1/J91*(X91/H91),"0")</f>
        <v>0.14467592592592593</v>
      </c>
      <c r="BP91" s="64">
        <f>IFERROR(1/J91*(Y91/H91),"0")</f>
        <v>0.15625</v>
      </c>
    </row>
    <row r="92" spans="1:68" ht="16.5" hidden="1" customHeight="1" x14ac:dyDescent="0.25">
      <c r="A92" s="54" t="s">
        <v>193</v>
      </c>
      <c r="B92" s="54" t="s">
        <v>194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195</v>
      </c>
      <c r="B93" s="54" t="s">
        <v>196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9.2592592592592595</v>
      </c>
      <c r="Y94" s="743">
        <f>IFERROR(Y91/H91,"0")+IFERROR(Y92/H92,"0")+IFERROR(Y93/H93,"0")</f>
        <v>10</v>
      </c>
      <c r="Z94" s="743">
        <f>IFERROR(IF(Z91="",0,Z91),"0")+IFERROR(IF(Z92="",0,Z92),"0")+IFERROR(IF(Z93="",0,Z93),"0")</f>
        <v>0.1898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100</v>
      </c>
      <c r="Y95" s="743">
        <f>IFERROR(SUM(Y91:Y93),"0")</f>
        <v>108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198</v>
      </c>
      <c r="B97" s="54" t="s">
        <v>199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40</v>
      </c>
      <c r="Y98" s="742">
        <f t="shared" si="15"/>
        <v>42</v>
      </c>
      <c r="Z98" s="36">
        <f>IFERROR(IF(Y98=0,"",ROUNDUP(Y98/H98,0)*0.01898),"")</f>
        <v>9.4899999999999998E-2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42.471428571428568</v>
      </c>
      <c r="BN98" s="64">
        <f t="shared" si="17"/>
        <v>44.594999999999999</v>
      </c>
      <c r="BO98" s="64">
        <f t="shared" si="18"/>
        <v>7.4404761904761904E-2</v>
      </c>
      <c r="BP98" s="64">
        <f t="shared" si="19"/>
        <v>7.8125E-2</v>
      </c>
    </row>
    <row r="99" spans="1:68" ht="27" hidden="1" customHeight="1" x14ac:dyDescent="0.25">
      <c r="A99" s="54" t="s">
        <v>202</v>
      </c>
      <c r="B99" s="54" t="s">
        <v>203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16.5" hidden="1" customHeight="1" x14ac:dyDescent="0.25">
      <c r="A100" s="54" t="s">
        <v>202</v>
      </c>
      <c r="B100" s="54" t="s">
        <v>204</v>
      </c>
      <c r="C100" s="31">
        <v>4301051718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hidden="1" customHeight="1" x14ac:dyDescent="0.25">
      <c r="A101" s="54" t="s">
        <v>202</v>
      </c>
      <c r="B101" s="54" t="s">
        <v>207</v>
      </c>
      <c r="C101" s="31">
        <v>4301052039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69" t="s">
        <v>208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209</v>
      </c>
      <c r="B102" s="54" t="s">
        <v>210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212</v>
      </c>
      <c r="B103" s="54" t="s">
        <v>213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212</v>
      </c>
      <c r="B104" s="54" t="s">
        <v>214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4.7619047619047619</v>
      </c>
      <c r="Y105" s="743">
        <f>IFERROR(Y97/H97,"0")+IFERROR(Y98/H98,"0")+IFERROR(Y99/H99,"0")+IFERROR(Y100/H100,"0")+IFERROR(Y101/H101,"0")+IFERROR(Y102/H102,"0")+IFERROR(Y103/H103,"0")+IFERROR(Y104/H104,"0")</f>
        <v>5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9.4899999999999998E-2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40</v>
      </c>
      <c r="Y106" s="743">
        <f>IFERROR(SUM(Y97:Y104),"0")</f>
        <v>42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0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42</v>
      </c>
      <c r="Y123" s="742">
        <f t="shared" ref="Y123:Y129" si="20">IFERROR(IF(X123="",0,CEILING((X123/$H123),1)*$H123),"")</f>
        <v>42</v>
      </c>
      <c r="Z123" s="36">
        <f>IFERROR(IF(Y123=0,"",ROUNDUP(Y123/H123,0)*0.01898),"")</f>
        <v>9.4899999999999998E-2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44.564999999999998</v>
      </c>
      <c r="BN123" s="64">
        <f t="shared" ref="BN123:BN129" si="22">IFERROR(Y123*I123/H123,"0")</f>
        <v>44.564999999999998</v>
      </c>
      <c r="BO123" s="64">
        <f t="shared" ref="BO123:BO129" si="23">IFERROR(1/J123*(X123/H123),"0")</f>
        <v>7.8125E-2</v>
      </c>
      <c r="BP123" s="64">
        <f t="shared" ref="BP123:BP129" si="24">IFERROR(1/J123*(Y123/H123),"0")</f>
        <v>7.8125E-2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241</v>
      </c>
      <c r="B126" s="54" t="s">
        <v>242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hidden="1" customHeight="1" x14ac:dyDescent="0.25">
      <c r="A128" s="54" t="s">
        <v>245</v>
      </c>
      <c r="B128" s="54" t="s">
        <v>246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5</v>
      </c>
      <c r="Y130" s="743">
        <f>IFERROR(Y123/H123,"0")+IFERROR(Y124/H124,"0")+IFERROR(Y125/H125,"0")+IFERROR(Y126/H126,"0")+IFERROR(Y127/H127,"0")+IFERROR(Y128/H128,"0")+IFERROR(Y129/H129,"0")</f>
        <v>5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9.4899999999999998E-2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42</v>
      </c>
      <c r="Y131" s="743">
        <f>IFERROR(SUM(Y123:Y129),"0")</f>
        <v>42</v>
      </c>
      <c r="Z131" s="37"/>
      <c r="AA131" s="744"/>
      <c r="AB131" s="744"/>
      <c r="AC131" s="744"/>
    </row>
    <row r="132" spans="1:68" ht="14.25" hidden="1" customHeight="1" x14ac:dyDescent="0.25">
      <c r="A132" s="758" t="s">
        <v>181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250</v>
      </c>
      <c r="B133" s="54" t="s">
        <v>251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256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257</v>
      </c>
      <c r="B139" s="54" t="s">
        <v>258</v>
      </c>
      <c r="C139" s="31">
        <v>4301011562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257</v>
      </c>
      <c r="B140" s="54" t="s">
        <v>260</v>
      </c>
      <c r="C140" s="31">
        <v>4301011564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150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261</v>
      </c>
      <c r="B144" s="54" t="s">
        <v>262</v>
      </c>
      <c r="C144" s="31">
        <v>4301031235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261</v>
      </c>
      <c r="B145" s="54" t="s">
        <v>264</v>
      </c>
      <c r="C145" s="31">
        <v>4301031234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265</v>
      </c>
      <c r="B149" s="54" t="s">
        <v>266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265</v>
      </c>
      <c r="B150" s="54" t="s">
        <v>267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268</v>
      </c>
      <c r="B155" s="54" t="s">
        <v>269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150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271</v>
      </c>
      <c r="B159" s="54" t="s">
        <v>272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274</v>
      </c>
      <c r="B160" s="54" t="s">
        <v>275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27</v>
      </c>
      <c r="Y161" s="742">
        <f>IFERROR(IF(X161="",0,CEILING((X161/$H161),1)*$H161),"")</f>
        <v>27</v>
      </c>
      <c r="Z161" s="36">
        <f>IFERROR(IF(Y161=0,"",ROUNDUP(Y161/H161,0)*0.01898),"")</f>
        <v>5.6940000000000004E-2</v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28.755000000000003</v>
      </c>
      <c r="BN161" s="64">
        <f>IFERROR(Y161*I161/H161,"0")</f>
        <v>28.755000000000003</v>
      </c>
      <c r="BO161" s="64">
        <f>IFERROR(1/J161*(X161/H161),"0")</f>
        <v>4.6875E-2</v>
      </c>
      <c r="BP161" s="64">
        <f>IFERROR(1/J161*(Y161/H161),"0")</f>
        <v>4.6875E-2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282</v>
      </c>
      <c r="B163" s="54" t="s">
        <v>283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3</v>
      </c>
      <c r="Y164" s="743">
        <f>IFERROR(Y159/H159,"0")+IFERROR(Y160/H160,"0")+IFERROR(Y161/H161,"0")+IFERROR(Y162/H162,"0")+IFERROR(Y163/H163,"0")</f>
        <v>3</v>
      </c>
      <c r="Z164" s="743">
        <f>IFERROR(IF(Z159="",0,Z159),"0")+IFERROR(IF(Z160="",0,Z160),"0")+IFERROR(IF(Z161="",0,Z161),"0")+IFERROR(IF(Z162="",0,Z162),"0")+IFERROR(IF(Z163="",0,Z163),"0")</f>
        <v>5.6940000000000004E-2</v>
      </c>
      <c r="AA164" s="744"/>
      <c r="AB164" s="744"/>
      <c r="AC164" s="744"/>
    </row>
    <row r="165" spans="1:68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27</v>
      </c>
      <c r="Y165" s="743">
        <f>IFERROR(SUM(Y159:Y163),"0")</f>
        <v>27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284</v>
      </c>
      <c r="B167" s="54" t="s">
        <v>285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287</v>
      </c>
      <c r="B168" s="54" t="s">
        <v>288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290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291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139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292</v>
      </c>
      <c r="B174" s="54" t="s">
        <v>293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150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295</v>
      </c>
      <c r="B178" s="54" t="s">
        <v>296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297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12.6</v>
      </c>
      <c r="Y180" s="742">
        <f t="shared" si="25"/>
        <v>12.600000000000001</v>
      </c>
      <c r="Z180" s="36">
        <f>IFERROR(IF(Y180=0,"",ROUNDUP(Y180/H180,0)*0.00902),"")</f>
        <v>2.7060000000000001E-2</v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13.409999999999998</v>
      </c>
      <c r="BN180" s="64">
        <f t="shared" si="27"/>
        <v>13.41</v>
      </c>
      <c r="BO180" s="64">
        <f t="shared" si="28"/>
        <v>2.2727272727272728E-2</v>
      </c>
      <c r="BP180" s="64">
        <f t="shared" si="29"/>
        <v>2.2727272727272728E-2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21</v>
      </c>
      <c r="Y181" s="742">
        <f t="shared" si="25"/>
        <v>21</v>
      </c>
      <c r="Z181" s="36">
        <f>IFERROR(IF(Y181=0,"",ROUNDUP(Y181/H181,0)*0.00902),"")</f>
        <v>4.5100000000000001E-2</v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22.049999999999997</v>
      </c>
      <c r="BN181" s="64">
        <f t="shared" si="27"/>
        <v>22.049999999999997</v>
      </c>
      <c r="BO181" s="64">
        <f t="shared" si="28"/>
        <v>3.787878787878788E-2</v>
      </c>
      <c r="BP181" s="64">
        <f t="shared" si="29"/>
        <v>3.787878787878788E-2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317</v>
      </c>
      <c r="B186" s="54" t="s">
        <v>318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8</v>
      </c>
      <c r="Y187" s="743">
        <f>IFERROR(Y178/H178,"0")+IFERROR(Y179/H179,"0")+IFERROR(Y180/H180,"0")+IFERROR(Y181/H181,"0")+IFERROR(Y182/H182,"0")+IFERROR(Y183/H183,"0")+IFERROR(Y184/H184,"0")+IFERROR(Y185/H185,"0")+IFERROR(Y186/H186,"0")</f>
        <v>8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7.2160000000000002E-2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33.6</v>
      </c>
      <c r="Y188" s="743">
        <f>IFERROR(SUM(Y178:Y186),"0")</f>
        <v>33.6</v>
      </c>
      <c r="Z188" s="37"/>
      <c r="AA188" s="744"/>
      <c r="AB188" s="744"/>
      <c r="AC188" s="744"/>
    </row>
    <row r="189" spans="1:68" ht="16.5" hidden="1" customHeight="1" x14ac:dyDescent="0.25">
      <c r="A189" s="745" t="s">
        <v>320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139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150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331</v>
      </c>
      <c r="B201" s="54" t="s">
        <v>332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345</v>
      </c>
      <c r="B206" s="54" t="s">
        <v>346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hidden="1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hidden="1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354</v>
      </c>
      <c r="B213" s="54" t="s">
        <v>355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360</v>
      </c>
      <c r="B215" s="54" t="s">
        <v>361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8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384</v>
      </c>
      <c r="B227" s="54" t="s">
        <v>385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38" t="s">
        <v>386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394</v>
      </c>
      <c r="B230" s="54" t="s">
        <v>395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396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397</v>
      </c>
      <c r="B235" s="54" t="s">
        <v>398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406</v>
      </c>
      <c r="B238" s="54" t="s">
        <v>407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406</v>
      </c>
      <c r="B239" s="54" t="s">
        <v>409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416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417</v>
      </c>
      <c r="B247" s="54" t="s">
        <v>418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417</v>
      </c>
      <c r="B248" s="54" t="s">
        <v>420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438</v>
      </c>
      <c r="B259" s="54" t="s">
        <v>439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441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442</v>
      </c>
      <c r="B264" s="54" t="s">
        <v>443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445</v>
      </c>
      <c r="B266" s="54" t="s">
        <v>448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450</v>
      </c>
      <c r="B267" s="54" t="s">
        <v>451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453</v>
      </c>
      <c r="B268" s="54" t="s">
        <v>454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456</v>
      </c>
      <c r="B269" s="54" t="s">
        <v>457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459</v>
      </c>
      <c r="B270" s="54" t="s">
        <v>460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8</v>
      </c>
      <c r="Y271" s="742">
        <f t="shared" si="51"/>
        <v>8</v>
      </c>
      <c r="Z271" s="36">
        <f>IFERROR(IF(Y271=0,"",ROUNDUP(Y271/H271,0)*0.00902),"")</f>
        <v>1.804E-2</v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8.42</v>
      </c>
      <c r="BN271" s="64">
        <f t="shared" si="53"/>
        <v>8.42</v>
      </c>
      <c r="BO271" s="64">
        <f t="shared" si="54"/>
        <v>1.5151515151515152E-2</v>
      </c>
      <c r="BP271" s="64">
        <f t="shared" si="55"/>
        <v>1.5151515151515152E-2</v>
      </c>
    </row>
    <row r="272" spans="1:68" ht="27" hidden="1" customHeight="1" x14ac:dyDescent="0.25">
      <c r="A272" s="54" t="s">
        <v>465</v>
      </c>
      <c r="B272" s="54" t="s">
        <v>466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2</v>
      </c>
      <c r="Y273" s="743">
        <f>IFERROR(Y264/H264,"0")+IFERROR(Y265/H265,"0")+IFERROR(Y266/H266,"0")+IFERROR(Y267/H267,"0")+IFERROR(Y268/H268,"0")+IFERROR(Y269/H269,"0")+IFERROR(Y270/H270,"0")+IFERROR(Y271/H271,"0")+IFERROR(Y272/H272,"0")</f>
        <v>2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1.804E-2</v>
      </c>
      <c r="AA273" s="744"/>
      <c r="AB273" s="744"/>
      <c r="AC273" s="744"/>
    </row>
    <row r="274" spans="1:68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8</v>
      </c>
      <c r="Y274" s="743">
        <f>IFERROR(SUM(Y264:Y272),"0")</f>
        <v>8</v>
      </c>
      <c r="Z274" s="37"/>
      <c r="AA274" s="744"/>
      <c r="AB274" s="744"/>
      <c r="AC274" s="744"/>
    </row>
    <row r="275" spans="1:68" ht="16.5" hidden="1" customHeight="1" x14ac:dyDescent="0.25">
      <c r="A275" s="745" t="s">
        <v>468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469</v>
      </c>
      <c r="B277" s="54" t="s">
        <v>470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471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472</v>
      </c>
      <c r="B282" s="54" t="s">
        <v>473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474</v>
      </c>
      <c r="B283" s="54" t="s">
        <v>475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477</v>
      </c>
      <c r="B284" s="54" t="s">
        <v>478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480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481</v>
      </c>
      <c r="B289" s="54" t="s">
        <v>482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484</v>
      </c>
      <c r="B290" s="54" t="s">
        <v>485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487</v>
      </c>
      <c r="B291" s="54" t="s">
        <v>488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493</v>
      </c>
      <c r="B293" s="54" t="s">
        <v>494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495</v>
      </c>
      <c r="B294" s="54" t="s">
        <v>496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499</v>
      </c>
      <c r="B299" s="54" t="s">
        <v>500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502</v>
      </c>
      <c r="B303" s="54" t="s">
        <v>503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505</v>
      </c>
      <c r="B307" s="54" t="s">
        <v>506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508</v>
      </c>
      <c r="B308" s="54" t="s">
        <v>509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511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512</v>
      </c>
      <c r="B313" s="54" t="s">
        <v>513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515</v>
      </c>
      <c r="B317" s="54" t="s">
        <v>516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518</v>
      </c>
      <c r="B321" s="54" t="s">
        <v>519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524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525</v>
      </c>
      <c r="B327" s="54" t="s">
        <v>526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529</v>
      </c>
      <c r="B332" s="54" t="s">
        <v>530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532</v>
      </c>
      <c r="B333" s="54" t="s">
        <v>533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534</v>
      </c>
      <c r="B337" s="54" t="s">
        <v>535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537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538</v>
      </c>
      <c r="B342" s="54" t="s">
        <v>539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541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30</v>
      </c>
      <c r="Y350" s="742">
        <f t="shared" si="61"/>
        <v>32.400000000000006</v>
      </c>
      <c r="Z350" s="36">
        <f>IFERROR(IF(Y350=0,"",ROUNDUP(Y350/H350,0)*0.01898),"")</f>
        <v>5.6940000000000004E-2</v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31.208333333333329</v>
      </c>
      <c r="BN350" s="64">
        <f t="shared" si="63"/>
        <v>33.705000000000005</v>
      </c>
      <c r="BO350" s="64">
        <f t="shared" si="64"/>
        <v>4.3402777777777776E-2</v>
      </c>
      <c r="BP350" s="64">
        <f t="shared" si="65"/>
        <v>4.6875000000000007E-2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8</v>
      </c>
      <c r="Y353" s="742">
        <f t="shared" si="61"/>
        <v>8</v>
      </c>
      <c r="Z353" s="36">
        <f>IFERROR(IF(Y353=0,"",ROUNDUP(Y353/H353,0)*0.00902),"")</f>
        <v>1.804E-2</v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8.42</v>
      </c>
      <c r="BN353" s="64">
        <f t="shared" si="63"/>
        <v>8.42</v>
      </c>
      <c r="BO353" s="64">
        <f t="shared" si="64"/>
        <v>1.5151515151515152E-2</v>
      </c>
      <c r="BP353" s="64">
        <f t="shared" si="65"/>
        <v>1.5151515151515152E-2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4.7777777777777777</v>
      </c>
      <c r="Y355" s="743">
        <f>IFERROR(Y347/H347,"0")+IFERROR(Y348/H348,"0")+IFERROR(Y349/H349,"0")+IFERROR(Y350/H350,"0")+IFERROR(Y351/H351,"0")+IFERROR(Y352/H352,"0")+IFERROR(Y353/H353,"0")+IFERROR(Y354/H354,"0")</f>
        <v>5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7.4980000000000005E-2</v>
      </c>
      <c r="AA355" s="744"/>
      <c r="AB355" s="744"/>
      <c r="AC355" s="744"/>
    </row>
    <row r="356" spans="1:68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38</v>
      </c>
      <c r="Y356" s="743">
        <f>IFERROR(SUM(Y347:Y354),"0")</f>
        <v>40.400000000000006</v>
      </c>
      <c r="Z356" s="37"/>
      <c r="AA356" s="744"/>
      <c r="AB356" s="744"/>
      <c r="AC356" s="744"/>
    </row>
    <row r="357" spans="1:68" ht="14.25" hidden="1" customHeight="1" x14ac:dyDescent="0.25">
      <c r="A357" s="758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21</v>
      </c>
      <c r="Y358" s="742">
        <f>IFERROR(IF(X358="",0,CEILING((X358/$H358),1)*$H358),"")</f>
        <v>21</v>
      </c>
      <c r="Z358" s="36">
        <f>IFERROR(IF(Y358=0,"",ROUNDUP(Y358/H358,0)*0.00902),"")</f>
        <v>4.5100000000000001E-2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22.349999999999998</v>
      </c>
      <c r="BN358" s="64">
        <f>IFERROR(Y358*I358/H358,"0")</f>
        <v>22.349999999999998</v>
      </c>
      <c r="BO358" s="64">
        <f>IFERROR(1/J358*(X358/H358),"0")</f>
        <v>3.787878787878788E-2</v>
      </c>
      <c r="BP358" s="64">
        <f>IFERROR(1/J358*(Y358/H358),"0")</f>
        <v>3.787878787878788E-2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21</v>
      </c>
      <c r="Y359" s="742">
        <f>IFERROR(IF(X359="",0,CEILING((X359/$H359),1)*$H359),"")</f>
        <v>21</v>
      </c>
      <c r="Z359" s="36">
        <f>IFERROR(IF(Y359=0,"",ROUNDUP(Y359/H359,0)*0.00902),"")</f>
        <v>4.5100000000000001E-2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22.349999999999998</v>
      </c>
      <c r="BN359" s="64">
        <f>IFERROR(Y359*I359/H359,"0")</f>
        <v>22.349999999999998</v>
      </c>
      <c r="BO359" s="64">
        <f>IFERROR(1/J359*(X359/H359),"0")</f>
        <v>3.787878787878788E-2</v>
      </c>
      <c r="BP359" s="64">
        <f>IFERROR(1/J359*(Y359/H359),"0")</f>
        <v>3.787878787878788E-2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10</v>
      </c>
      <c r="Y362" s="743">
        <f>IFERROR(Y358/H358,"0")+IFERROR(Y359/H359,"0")+IFERROR(Y360/H360,"0")+IFERROR(Y361/H361,"0")</f>
        <v>10</v>
      </c>
      <c r="Z362" s="743">
        <f>IFERROR(IF(Z358="",0,Z358),"0")+IFERROR(IF(Z359="",0,Z359),"0")+IFERROR(IF(Z360="",0,Z360),"0")+IFERROR(IF(Z361="",0,Z361),"0")</f>
        <v>9.0200000000000002E-2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42</v>
      </c>
      <c r="Y363" s="743">
        <f>IFERROR(SUM(Y358:Y361),"0")</f>
        <v>42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2000</v>
      </c>
      <c r="Y365" s="742">
        <f t="shared" ref="Y365:Y370" si="66">IFERROR(IF(X365="",0,CEILING((X365/$H365),1)*$H365),"")</f>
        <v>2004.6</v>
      </c>
      <c r="Z365" s="36">
        <f>IFERROR(IF(Y365=0,"",ROUNDUP(Y365/H365,0)*0.01898),"")</f>
        <v>4.8778600000000001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2131.5384615384614</v>
      </c>
      <c r="BN365" s="64">
        <f t="shared" ref="BN365:BN370" si="68">IFERROR(Y365*I365/H365,"0")</f>
        <v>2136.4409999999998</v>
      </c>
      <c r="BO365" s="64">
        <f t="shared" ref="BO365:BO370" si="69">IFERROR(1/J365*(X365/H365),"0")</f>
        <v>4.0064102564102564</v>
      </c>
      <c r="BP365" s="64">
        <f t="shared" ref="BP365:BP370" si="70">IFERROR(1/J365*(Y365/H365),"0")</f>
        <v>4.015625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6</v>
      </c>
      <c r="Y368" s="742">
        <f t="shared" si="66"/>
        <v>6</v>
      </c>
      <c r="Z368" s="36">
        <f>IFERROR(IF(Y368=0,"",ROUNDUP(Y368/H368,0)*0.00651),"")</f>
        <v>1.302E-2</v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6.492</v>
      </c>
      <c r="BN368" s="64">
        <f t="shared" si="68"/>
        <v>6.492</v>
      </c>
      <c r="BO368" s="64">
        <f t="shared" si="69"/>
        <v>1.098901098901099E-2</v>
      </c>
      <c r="BP368" s="64">
        <f t="shared" si="70"/>
        <v>1.098901098901099E-2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258.41025641025641</v>
      </c>
      <c r="Y371" s="743">
        <f>IFERROR(Y365/H365,"0")+IFERROR(Y366/H366,"0")+IFERROR(Y367/H367,"0")+IFERROR(Y368/H368,"0")+IFERROR(Y369/H369,"0")+IFERROR(Y370/H370,"0")</f>
        <v>259</v>
      </c>
      <c r="Z371" s="743">
        <f>IFERROR(IF(Z365="",0,Z365),"0")+IFERROR(IF(Z366="",0,Z366),"0")+IFERROR(IF(Z367="",0,Z367),"0")+IFERROR(IF(Z368="",0,Z368),"0")+IFERROR(IF(Z369="",0,Z369),"0")+IFERROR(IF(Z370="",0,Z370),"0")</f>
        <v>4.8908800000000001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2006</v>
      </c>
      <c r="Y372" s="743">
        <f>IFERROR(SUM(Y365:Y370),"0")</f>
        <v>2010.6</v>
      </c>
      <c r="Z372" s="37"/>
      <c r="AA372" s="744"/>
      <c r="AB372" s="744"/>
      <c r="AC372" s="744"/>
    </row>
    <row r="373" spans="1:68" ht="14.25" hidden="1" customHeight="1" x14ac:dyDescent="0.25">
      <c r="A373" s="758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23.4</v>
      </c>
      <c r="Y375" s="742">
        <f>IFERROR(IF(X375="",0,CEILING((X375/$H375),1)*$H375),"")</f>
        <v>23.4</v>
      </c>
      <c r="Z375" s="36">
        <f>IFERROR(IF(Y375=0,"",ROUNDUP(Y375/H375,0)*0.01898),"")</f>
        <v>5.6940000000000004E-2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24.957000000000001</v>
      </c>
      <c r="BN375" s="64">
        <f>IFERROR(Y375*I375/H375,"0")</f>
        <v>24.957000000000001</v>
      </c>
      <c r="BO375" s="64">
        <f>IFERROR(1/J375*(X375/H375),"0")</f>
        <v>4.6875E-2</v>
      </c>
      <c r="BP375" s="64">
        <f>IFERROR(1/J375*(Y375/H375),"0")</f>
        <v>4.6875E-2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3</v>
      </c>
      <c r="Y377" s="743">
        <f>IFERROR(Y374/H374,"0")+IFERROR(Y375/H375,"0")+IFERROR(Y376/H376,"0")</f>
        <v>3</v>
      </c>
      <c r="Z377" s="743">
        <f>IFERROR(IF(Z374="",0,Z374),"0")+IFERROR(IF(Z375="",0,Z375),"0")+IFERROR(IF(Z376="",0,Z376),"0")</f>
        <v>5.6940000000000004E-2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23.4</v>
      </c>
      <c r="Y378" s="743">
        <f>IFERROR(SUM(Y374:Y376),"0")</f>
        <v>23.4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2.5499999999999998</v>
      </c>
      <c r="Y383" s="742">
        <f>IFERROR(IF(X383="",0,CEILING((X383/$H383),1)*$H383),"")</f>
        <v>2.5499999999999998</v>
      </c>
      <c r="Z383" s="36">
        <f>IFERROR(IF(Y383=0,"",ROUNDUP(Y383/H383,0)*0.00651),"")</f>
        <v>6.5100000000000002E-3</v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2.88</v>
      </c>
      <c r="BN383" s="64">
        <f>IFERROR(Y383*I383/H383,"0")</f>
        <v>2.88</v>
      </c>
      <c r="BO383" s="64">
        <f>IFERROR(1/J383*(X383/H383),"0")</f>
        <v>5.4945054945054949E-3</v>
      </c>
      <c r="BP383" s="64">
        <f>IFERROR(1/J383*(Y383/H383),"0")</f>
        <v>5.4945054945054949E-3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1</v>
      </c>
      <c r="Y384" s="743">
        <f>IFERROR(Y380/H380,"0")+IFERROR(Y381/H381,"0")+IFERROR(Y382/H382,"0")+IFERROR(Y383/H383,"0")</f>
        <v>1</v>
      </c>
      <c r="Z384" s="743">
        <f>IFERROR(IF(Z380="",0,Z380),"0")+IFERROR(IF(Z381="",0,Z381),"0")+IFERROR(IF(Z382="",0,Z382),"0")+IFERROR(IF(Z383="",0,Z383),"0")</f>
        <v>6.5100000000000002E-3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2.5499999999999998</v>
      </c>
      <c r="Y385" s="743">
        <f>IFERROR(SUM(Y380:Y383),"0")</f>
        <v>2.5499999999999998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8.1</v>
      </c>
      <c r="Y398" s="742">
        <f>IFERROR(IF(X398="",0,CEILING((X398/$H398),1)*$H398),"")</f>
        <v>8.1</v>
      </c>
      <c r="Z398" s="36">
        <f>IFERROR(IF(Y398=0,"",ROUNDUP(Y398/H398,0)*0.01898),"")</f>
        <v>1.898E-2</v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8.6189999999999998</v>
      </c>
      <c r="BN398" s="64">
        <f>IFERROR(Y398*I398/H398,"0")</f>
        <v>8.6189999999999998</v>
      </c>
      <c r="BO398" s="64">
        <f>IFERROR(1/J398*(X398/H398),"0")</f>
        <v>1.5625E-2</v>
      </c>
      <c r="BP398" s="64">
        <f>IFERROR(1/J398*(Y398/H398),"0")</f>
        <v>1.5625E-2</v>
      </c>
    </row>
    <row r="399" spans="1:68" ht="27" hidden="1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1</v>
      </c>
      <c r="Y401" s="743">
        <f>IFERROR(Y398/H398,"0")+IFERROR(Y399/H399,"0")+IFERROR(Y400/H400,"0")</f>
        <v>1</v>
      </c>
      <c r="Z401" s="743">
        <f>IFERROR(IF(Z398="",0,Z398),"0")+IFERROR(IF(Z399="",0,Z399),"0")+IFERROR(IF(Z400="",0,Z400),"0")</f>
        <v>1.898E-2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8.1</v>
      </c>
      <c r="Y402" s="743">
        <f>IFERROR(SUM(Y398:Y400),"0")</f>
        <v>8.1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100</v>
      </c>
      <c r="Y408" s="742">
        <f t="shared" si="71"/>
        <v>105</v>
      </c>
      <c r="Z408" s="36">
        <f>IFERROR(IF(Y408=0,"",ROUNDUP(Y408/H408,0)*0.02175),"")</f>
        <v>0.15225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103.2</v>
      </c>
      <c r="BN408" s="64">
        <f t="shared" si="73"/>
        <v>108.36</v>
      </c>
      <c r="BO408" s="64">
        <f t="shared" si="74"/>
        <v>0.1388888888888889</v>
      </c>
      <c r="BP408" s="64">
        <f t="shared" si="75"/>
        <v>0.14583333333333331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720</v>
      </c>
      <c r="Y410" s="742">
        <f t="shared" si="71"/>
        <v>720</v>
      </c>
      <c r="Z410" s="36">
        <f>IFERROR(IF(Y410=0,"",ROUNDUP(Y410/H410,0)*0.02175),"")</f>
        <v>1.044</v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743.04000000000008</v>
      </c>
      <c r="BN410" s="64">
        <f t="shared" si="73"/>
        <v>743.04000000000008</v>
      </c>
      <c r="BO410" s="64">
        <f t="shared" si="74"/>
        <v>1</v>
      </c>
      <c r="BP410" s="64">
        <f t="shared" si="75"/>
        <v>1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54.666666666666664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55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1.19625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820</v>
      </c>
      <c r="Y417" s="743">
        <f>IFERROR(SUM(Y406:Y415),"0")</f>
        <v>825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720</v>
      </c>
      <c r="Y419" s="742">
        <f>IFERROR(IF(X419="",0,CEILING((X419/$H419),1)*$H419),"")</f>
        <v>720</v>
      </c>
      <c r="Z419" s="36">
        <f>IFERROR(IF(Y419=0,"",ROUNDUP(Y419/H419,0)*0.02175),"")</f>
        <v>1.044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743.04000000000008</v>
      </c>
      <c r="BN419" s="64">
        <f>IFERROR(Y419*I419/H419,"0")</f>
        <v>743.04000000000008</v>
      </c>
      <c r="BO419" s="64">
        <f>IFERROR(1/J419*(X419/H419),"0")</f>
        <v>1</v>
      </c>
      <c r="BP419" s="64">
        <f>IFERROR(1/J419*(Y419/H419),"0")</f>
        <v>1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48</v>
      </c>
      <c r="Y421" s="743">
        <f>IFERROR(Y419/H419,"0")+IFERROR(Y420/H420,"0")</f>
        <v>48</v>
      </c>
      <c r="Z421" s="743">
        <f>IFERROR(IF(Z419="",0,Z419),"0")+IFERROR(IF(Z420="",0,Z420),"0")</f>
        <v>1.044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720</v>
      </c>
      <c r="Y422" s="743">
        <f>IFERROR(SUM(Y419:Y420),"0")</f>
        <v>720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711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">
        <v>743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745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100</v>
      </c>
      <c r="Y522" s="742">
        <f t="shared" ref="Y522:Y537" si="87">IFERROR(IF(X522="",0,CEILING((X522/$H522),1)*$H522),"")</f>
        <v>100.32000000000001</v>
      </c>
      <c r="Z522" s="36">
        <f t="shared" ref="Z522:Z527" si="88">IFERROR(IF(Y522=0,"",ROUNDUP(Y522/H522,0)*0.01196),"")</f>
        <v>0.22724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106.81818181818181</v>
      </c>
      <c r="BN522" s="64">
        <f t="shared" ref="BN522:BN537" si="90">IFERROR(Y522*I522/H522,"0")</f>
        <v>107.16</v>
      </c>
      <c r="BO522" s="64">
        <f t="shared" ref="BO522:BO537" si="91">IFERROR(1/J522*(X522/H522),"0")</f>
        <v>0.18210955710955709</v>
      </c>
      <c r="BP522" s="64">
        <f t="shared" ref="BP522:BP537" si="92">IFERROR(1/J522*(Y522/H522),"0")</f>
        <v>0.18269230769230771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100</v>
      </c>
      <c r="Y525" s="742">
        <f t="shared" si="87"/>
        <v>100.32000000000001</v>
      </c>
      <c r="Z525" s="36">
        <f t="shared" si="88"/>
        <v>0.22724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106.81818181818181</v>
      </c>
      <c r="BN525" s="64">
        <f t="shared" si="90"/>
        <v>107.16</v>
      </c>
      <c r="BO525" s="64">
        <f t="shared" si="91"/>
        <v>0.18210955710955709</v>
      </c>
      <c r="BP525" s="64">
        <f t="shared" si="92"/>
        <v>0.18269230769230771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37.878787878787875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0.45448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200</v>
      </c>
      <c r="Y539" s="743">
        <f>IFERROR(SUM(Y522:Y537),"0")</f>
        <v>200.64000000000001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200</v>
      </c>
      <c r="Y541" s="742">
        <f>IFERROR(IF(X541="",0,CEILING((X541/$H541),1)*$H541),"")</f>
        <v>200.64000000000001</v>
      </c>
      <c r="Z541" s="36">
        <f>IFERROR(IF(Y541=0,"",ROUNDUP(Y541/H541,0)*0.01196),"")</f>
        <v>0.45448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213.63636363636363</v>
      </c>
      <c r="BN541" s="64">
        <f>IFERROR(Y541*I541/H541,"0")</f>
        <v>214.32</v>
      </c>
      <c r="BO541" s="64">
        <f>IFERROR(1/J541*(X541/H541),"0")</f>
        <v>0.36421911421911418</v>
      </c>
      <c r="BP541" s="64">
        <f>IFERROR(1/J541*(Y541/H541),"0")</f>
        <v>0.36538461538461542</v>
      </c>
    </row>
    <row r="542" spans="1:68" ht="16.5" hidden="1" customHeight="1" x14ac:dyDescent="0.25">
      <c r="A542" s="54" t="s">
        <v>852</v>
      </c>
      <c r="B542" s="54" t="s">
        <v>855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33" t="s">
        <v>856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37.878787878787875</v>
      </c>
      <c r="Y545" s="743">
        <f>IFERROR(Y541/H541,"0")+IFERROR(Y542/H542,"0")+IFERROR(Y543/H543,"0")+IFERROR(Y544/H544,"0")</f>
        <v>38</v>
      </c>
      <c r="Z545" s="743">
        <f>IFERROR(IF(Z541="",0,Z541),"0")+IFERROR(IF(Z542="",0,Z542),"0")+IFERROR(IF(Z543="",0,Z543),"0")+IFERROR(IF(Z544="",0,Z544),"0")</f>
        <v>0.45448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200</v>
      </c>
      <c r="Y546" s="743">
        <f>IFERROR(SUM(Y541:Y544),"0")</f>
        <v>200.64000000000001</v>
      </c>
      <c r="Z546" s="37"/>
      <c r="AA546" s="744"/>
      <c r="AB546" s="744"/>
      <c r="AC546" s="744"/>
    </row>
    <row r="547" spans="1:68" ht="14.25" hidden="1" customHeight="1" x14ac:dyDescent="0.25">
      <c r="A547" s="758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50</v>
      </c>
      <c r="Y549" s="742">
        <f t="shared" si="93"/>
        <v>52.800000000000004</v>
      </c>
      <c r="Z549" s="36">
        <f>IFERROR(IF(Y549=0,"",ROUNDUP(Y549/H549,0)*0.01196),"")</f>
        <v>0.1196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53.409090909090907</v>
      </c>
      <c r="BN549" s="64">
        <f t="shared" si="95"/>
        <v>56.400000000000006</v>
      </c>
      <c r="BO549" s="64">
        <f t="shared" si="96"/>
        <v>9.1054778554778545E-2</v>
      </c>
      <c r="BP549" s="64">
        <f t="shared" si="97"/>
        <v>9.6153846153846159E-2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100</v>
      </c>
      <c r="Y550" s="742">
        <f t="shared" si="93"/>
        <v>100.32000000000001</v>
      </c>
      <c r="Z550" s="36">
        <f>IFERROR(IF(Y550=0,"",ROUNDUP(Y550/H550,0)*0.01196),"")</f>
        <v>0.22724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106.81818181818181</v>
      </c>
      <c r="BN550" s="64">
        <f t="shared" si="95"/>
        <v>107.16</v>
      </c>
      <c r="BO550" s="64">
        <f t="shared" si="96"/>
        <v>0.18210955710955709</v>
      </c>
      <c r="BP550" s="64">
        <f t="shared" si="97"/>
        <v>0.18269230769230771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28.409090909090907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29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0.34683999999999998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150</v>
      </c>
      <c r="Y561" s="743">
        <f>IFERROR(SUM(Y548:Y559),"0")</f>
        <v>153.12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6732.45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6760.4500000000007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7069.6174932844942</v>
      </c>
      <c r="Y643" s="743">
        <f>IFERROR(SUM(BN22:BN639),"0")</f>
        <v>7099.0029999999988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12</v>
      </c>
      <c r="Y644" s="38">
        <f>ROUNDUP(SUM(BP22:BP639),0)</f>
        <v>12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7369.6174932844942</v>
      </c>
      <c r="Y645" s="743">
        <f>GrossWeightTotalR+PalletQtyTotalR*25</f>
        <v>7399.0029999999988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810.87321937321929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814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13.371300000000005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290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189</v>
      </c>
      <c r="F650" s="769" t="s">
        <v>215</v>
      </c>
      <c r="G650" s="769" t="s">
        <v>256</v>
      </c>
      <c r="H650" s="769" t="s">
        <v>88</v>
      </c>
      <c r="I650" s="769" t="s">
        <v>291</v>
      </c>
      <c r="J650" s="769" t="s">
        <v>320</v>
      </c>
      <c r="K650" s="769" t="s">
        <v>396</v>
      </c>
      <c r="L650" s="769" t="s">
        <v>416</v>
      </c>
      <c r="M650" s="769" t="s">
        <v>441</v>
      </c>
      <c r="N650" s="739"/>
      <c r="O650" s="769" t="s">
        <v>468</v>
      </c>
      <c r="P650" s="769" t="s">
        <v>471</v>
      </c>
      <c r="Q650" s="769" t="s">
        <v>480</v>
      </c>
      <c r="R650" s="769" t="s">
        <v>498</v>
      </c>
      <c r="S650" s="769" t="s">
        <v>511</v>
      </c>
      <c r="T650" s="769" t="s">
        <v>524</v>
      </c>
      <c r="U650" s="769" t="s">
        <v>537</v>
      </c>
      <c r="V650" s="769" t="s">
        <v>541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2273.4000000000005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150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42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27</v>
      </c>
      <c r="I652" s="46">
        <f>IFERROR(Y174*1,"0")+IFERROR(Y178*1,"0")+IFERROR(Y179*1,"0")+IFERROR(Y180*1,"0")+IFERROR(Y181*1,"0")+IFERROR(Y182*1,"0")+IFERROR(Y183*1,"0")+IFERROR(Y184*1,"0")+IFERROR(Y185*1,"0")+IFERROR(Y186*1,"0")</f>
        <v>33.6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8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2118.9500000000003</v>
      </c>
      <c r="W652" s="46">
        <f>IFERROR(Y394*1,"0")+IFERROR(Y398*1,"0")+IFERROR(Y399*1,"0")+IFERROR(Y400*1,"0")</f>
        <v>8.1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1545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554.40000000000009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486,80"/>
        <filter val="1,00"/>
        <filter val="10,00"/>
        <filter val="100,00"/>
        <filter val="11,90"/>
        <filter val="12"/>
        <filter val="12,60"/>
        <filter val="150,00"/>
        <filter val="196,00"/>
        <filter val="2 000,00"/>
        <filter val="2 006,00"/>
        <filter val="2,00"/>
        <filter val="2,55"/>
        <filter val="200,00"/>
        <filter val="21,00"/>
        <filter val="23,40"/>
        <filter val="258,41"/>
        <filter val="27,00"/>
        <filter val="28,41"/>
        <filter val="3,00"/>
        <filter val="30,00"/>
        <filter val="33,60"/>
        <filter val="37,88"/>
        <filter val="38,00"/>
        <filter val="4,76"/>
        <filter val="4,78"/>
        <filter val="40,00"/>
        <filter val="42,00"/>
        <filter val="450,00"/>
        <filter val="48,00"/>
        <filter val="5,00"/>
        <filter val="50,00"/>
        <filter val="54,67"/>
        <filter val="6 732,45"/>
        <filter val="6,00"/>
        <filter val="604,00"/>
        <filter val="685,00"/>
        <filter val="7 069,62"/>
        <filter val="7 369,62"/>
        <filter val="720,00"/>
        <filter val="8,00"/>
        <filter val="8,10"/>
        <filter val="81,00"/>
        <filter val="810,87"/>
        <filter val="820,00"/>
        <filter val="85,93"/>
        <filter val="9,26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