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32DD98-D725-4477-9043-13F6621054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Y91" i="1" s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P69" i="1"/>
  <c r="X67" i="1"/>
  <c r="Y66" i="1"/>
  <c r="X66" i="1"/>
  <c r="BP65" i="1"/>
  <c r="BO65" i="1"/>
  <c r="BN65" i="1"/>
  <c r="BM65" i="1"/>
  <c r="Z65" i="1"/>
  <c r="Y65" i="1"/>
  <c r="BP64" i="1"/>
  <c r="BO64" i="1"/>
  <c r="BN64" i="1"/>
  <c r="BM64" i="1"/>
  <c r="Z64" i="1"/>
  <c r="Z66" i="1" s="1"/>
  <c r="Y64" i="1"/>
  <c r="Y67" i="1" s="1"/>
  <c r="P64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BP58" i="1"/>
  <c r="BO58" i="1"/>
  <c r="BN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X42" i="1"/>
  <c r="X41" i="1"/>
  <c r="BO40" i="1"/>
  <c r="BM40" i="1"/>
  <c r="Z40" i="1"/>
  <c r="Y40" i="1"/>
  <c r="BO39" i="1"/>
  <c r="BM39" i="1"/>
  <c r="Z39" i="1"/>
  <c r="Y39" i="1"/>
  <c r="BO38" i="1"/>
  <c r="BM38" i="1"/>
  <c r="Z38" i="1"/>
  <c r="Z41" i="1" s="1"/>
  <c r="Y38" i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4" i="1" s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97" i="1"/>
  <c r="Y107" i="1"/>
  <c r="Z107" i="1"/>
  <c r="BN102" i="1"/>
  <c r="BN103" i="1"/>
  <c r="BN105" i="1"/>
  <c r="Y124" i="1"/>
  <c r="Z124" i="1"/>
  <c r="BN120" i="1"/>
  <c r="BN122" i="1"/>
  <c r="Z130" i="1"/>
  <c r="Z136" i="1"/>
  <c r="BN134" i="1"/>
  <c r="Z142" i="1"/>
  <c r="Y159" i="1"/>
  <c r="BN157" i="1"/>
  <c r="Z182" i="1"/>
  <c r="BN180" i="1"/>
  <c r="Z190" i="1"/>
  <c r="BN193" i="1"/>
  <c r="BP193" i="1"/>
  <c r="Y194" i="1"/>
  <c r="BN198" i="1"/>
  <c r="BP198" i="1"/>
  <c r="Y199" i="1"/>
  <c r="Z208" i="1"/>
  <c r="BN204" i="1"/>
  <c r="BN206" i="1"/>
  <c r="BN207" i="1"/>
  <c r="Z225" i="1"/>
  <c r="BN219" i="1"/>
  <c r="BN221" i="1"/>
  <c r="BN223" i="1"/>
  <c r="BN237" i="1"/>
  <c r="BP237" i="1"/>
  <c r="Y238" i="1"/>
  <c r="BN279" i="1"/>
  <c r="BP279" i="1"/>
  <c r="Y280" i="1"/>
  <c r="BN283" i="1"/>
  <c r="BP283" i="1"/>
  <c r="Y284" i="1"/>
  <c r="Y55" i="1"/>
  <c r="BP45" i="1"/>
  <c r="BN45" i="1"/>
  <c r="BP47" i="1"/>
  <c r="BN47" i="1"/>
  <c r="BP49" i="1"/>
  <c r="BN49" i="1"/>
  <c r="BP51" i="1"/>
  <c r="BN51" i="1"/>
  <c r="BP53" i="1"/>
  <c r="BN53" i="1"/>
  <c r="BP76" i="1"/>
  <c r="BN76" i="1"/>
  <c r="BP77" i="1"/>
  <c r="BN77" i="1"/>
  <c r="BP96" i="1"/>
  <c r="BN96" i="1"/>
  <c r="BP112" i="1"/>
  <c r="BN112" i="1"/>
  <c r="BP129" i="1"/>
  <c r="BN129" i="1"/>
  <c r="BP141" i="1"/>
  <c r="BN141" i="1"/>
  <c r="Y164" i="1"/>
  <c r="Y163" i="1"/>
  <c r="BP162" i="1"/>
  <c r="BN162" i="1"/>
  <c r="BP255" i="1"/>
  <c r="BN255" i="1"/>
  <c r="J9" i="1"/>
  <c r="X338" i="1"/>
  <c r="Y42" i="1"/>
  <c r="Y41" i="1"/>
  <c r="BP38" i="1"/>
  <c r="BN38" i="1"/>
  <c r="BP39" i="1"/>
  <c r="BN39" i="1"/>
  <c r="BP40" i="1"/>
  <c r="BN40" i="1"/>
  <c r="Y178" i="1"/>
  <c r="BP173" i="1"/>
  <c r="BN173" i="1"/>
  <c r="BP174" i="1"/>
  <c r="BN174" i="1"/>
  <c r="BP176" i="1"/>
  <c r="BN176" i="1"/>
  <c r="BP188" i="1"/>
  <c r="BN188" i="1"/>
  <c r="Y216" i="1"/>
  <c r="BP212" i="1"/>
  <c r="BN212" i="1"/>
  <c r="BP214" i="1"/>
  <c r="BN214" i="1"/>
  <c r="BP230" i="1"/>
  <c r="BN230" i="1"/>
  <c r="BP232" i="1"/>
  <c r="BN232" i="1"/>
  <c r="BP304" i="1"/>
  <c r="BN304" i="1"/>
  <c r="BP305" i="1"/>
  <c r="BN305" i="1"/>
  <c r="Z54" i="1"/>
  <c r="Y71" i="1"/>
  <c r="Y80" i="1"/>
  <c r="Z80" i="1"/>
  <c r="Z86" i="1"/>
  <c r="Y98" i="1"/>
  <c r="Y115" i="1"/>
  <c r="Z115" i="1"/>
  <c r="Y131" i="1"/>
  <c r="Y136" i="1"/>
  <c r="Y143" i="1"/>
  <c r="Z158" i="1"/>
  <c r="Z177" i="1"/>
  <c r="Y182" i="1"/>
  <c r="Y190" i="1"/>
  <c r="Y209" i="1"/>
  <c r="Z215" i="1"/>
  <c r="Y225" i="1"/>
  <c r="Y226" i="1"/>
  <c r="Z307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9" i="1" l="1"/>
  <c r="Y338" i="1"/>
  <c r="Y342" i="1"/>
  <c r="Z343" i="1"/>
  <c r="Y340" i="1"/>
  <c r="X341" i="1"/>
  <c r="B351" i="1" l="1"/>
  <c r="Y341" i="1"/>
  <c r="C351" i="1" l="1"/>
  <c r="A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<sst xmlns="http://schemas.openxmlformats.org/spreadsheetml/2006/main" count="1704" uniqueCount="556">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</sst>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45733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28</v>
      </c>
      <c r="Y28" s="353">
        <f t="shared" ref="Y28:Y33" si="0">IFERROR(IF(X28="","",X28),"")</f>
        <v>28</v>
      </c>
      <c r="Z28" s="36">
        <f t="shared" ref="Z28:Z33" si="1"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53.810400000000001</v>
      </c>
      <c r="BN28" s="67">
        <f t="shared" ref="BN28:BN33" si="3">IFERROR(Y28*I28,"0")</f>
        <v>53.810400000000001</v>
      </c>
      <c r="BO28" s="67">
        <f t="shared" ref="BO28:BO33" si="4">IFERROR(X28/J28,"0")</f>
        <v>0.2</v>
      </c>
      <c r="BP28" s="67">
        <f t="shared" ref="BP28:BP33" si="5">IFERROR(Y28/J28,"0")</f>
        <v>0.2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0</v>
      </c>
      <c r="Y29" s="353">
        <f t="shared" si="0"/>
        <v>0</v>
      </c>
      <c r="Z29" s="36">
        <f t="shared" si="1"/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0</v>
      </c>
      <c r="BN29" s="67">
        <f t="shared" si="3"/>
        <v>0</v>
      </c>
      <c r="BO29" s="67">
        <f t="shared" si="4"/>
        <v>0</v>
      </c>
      <c r="BP29" s="67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56</v>
      </c>
      <c r="Y30" s="353">
        <f t="shared" si="0"/>
        <v>56</v>
      </c>
      <c r="Z30" s="36">
        <f t="shared" si="1"/>
        <v>0.52695999999999998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107.6208</v>
      </c>
      <c r="BN30" s="67">
        <f t="shared" si="3"/>
        <v>107.6208</v>
      </c>
      <c r="BO30" s="67">
        <f t="shared" si="4"/>
        <v>0.4</v>
      </c>
      <c r="BP30" s="67">
        <f t="shared" si="5"/>
        <v>0.4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126</v>
      </c>
      <c r="Y34" s="354">
        <f>IFERROR(SUM(Y28:Y33),"0")</f>
        <v>126</v>
      </c>
      <c r="Z34" s="354">
        <f>IFERROR(IF(Z28="",0,Z28),"0")+IFERROR(IF(Z29="",0,Z29),"0")+IFERROR(IF(Z30="",0,Z30),"0")+IFERROR(IF(Z31="",0,Z31),"0")+IFERROR(IF(Z32="",0,Z32),"0")+IFERROR(IF(Z33="",0,Z33),"0")</f>
        <v>1.1856599999999999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189</v>
      </c>
      <c r="Y35" s="354">
        <f>IFERROR(SUMPRODUCT(Y28:Y33*H28:H33),"0")</f>
        <v>189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36</v>
      </c>
      <c r="Y54" s="354">
        <f>IFERROR(SUM(Y45:Y53),"0")</f>
        <v>36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252</v>
      </c>
      <c r="Y55" s="354">
        <f>IFERROR(SUMPRODUCT(Y45:Y53*H45:H53),"0")</f>
        <v>252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84</v>
      </c>
      <c r="Y85" s="353">
        <f>IFERROR(IF(X85="","",X85),"")</f>
        <v>84</v>
      </c>
      <c r="Z85" s="36">
        <f>IFERROR(IF(X85="","",X85*0.00866),"")</f>
        <v>0.72743999999999998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437.90879999999999</v>
      </c>
      <c r="BN85" s="67">
        <f>IFERROR(Y85*I85,"0")</f>
        <v>437.90879999999999</v>
      </c>
      <c r="BO85" s="67">
        <f>IFERROR(X85/J85,"0")</f>
        <v>0.58333333333333337</v>
      </c>
      <c r="BP85" s="67">
        <f>IFERROR(Y85/J85,"0")</f>
        <v>0.58333333333333337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84</v>
      </c>
      <c r="Y86" s="354">
        <f>IFERROR(SUM(Y84:Y85),"0")</f>
        <v>84</v>
      </c>
      <c r="Z86" s="354">
        <f>IFERROR(IF(Z84="",0,Z84),"0")+IFERROR(IF(Z85="",0,Z85),"0")</f>
        <v>0.72743999999999998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420</v>
      </c>
      <c r="Y87" s="354">
        <f>IFERROR(SUMPRODUCT(Y84:Y85*H84:H85),"0")</f>
        <v>420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28</v>
      </c>
      <c r="Y90" s="353">
        <f>IFERROR(IF(X90="","",X90),"")</f>
        <v>28</v>
      </c>
      <c r="Z90" s="36">
        <f>IFERROR(IF(X90="","",X90*0.01788),"")</f>
        <v>0.50063999999999997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28</v>
      </c>
      <c r="Y91" s="354">
        <f>IFERROR(SUM(Y90:Y90),"0")</f>
        <v>28</v>
      </c>
      <c r="Z91" s="354">
        <f>IFERROR(IF(Z90="",0,Z90),"0")</f>
        <v>0.50063999999999997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100.8</v>
      </c>
      <c r="Y92" s="354">
        <f>IFERROR(SUMPRODUCT(Y90:Y90*H90:H90),"0")</f>
        <v>100.8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28</v>
      </c>
      <c r="Y95" s="353">
        <f>IFERROR(IF(X95="","",X95),"")</f>
        <v>28</v>
      </c>
      <c r="Z95" s="36">
        <f>IFERROR(IF(X95="","",X95*0.01788),"")</f>
        <v>0.50063999999999997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120.50080000000001</v>
      </c>
      <c r="BN95" s="67">
        <f>IFERROR(Y95*I95,"0")</f>
        <v>120.50080000000001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14</v>
      </c>
      <c r="Y96" s="353">
        <f>IFERROR(IF(X96="","",X96),"")</f>
        <v>14</v>
      </c>
      <c r="Z96" s="36">
        <f>IFERROR(IF(X96="","",X96*0.01788),"")</f>
        <v>0.25031999999999999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60.250400000000006</v>
      </c>
      <c r="BN96" s="67">
        <f>IFERROR(Y96*I96,"0")</f>
        <v>60.250400000000006</v>
      </c>
      <c r="BO96" s="67">
        <f>IFERROR(X96/J96,"0")</f>
        <v>0.2</v>
      </c>
      <c r="BP96" s="67">
        <f>IFERROR(Y96/J96,"0")</f>
        <v>0.2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151.19999999999999</v>
      </c>
      <c r="Y98" s="354">
        <f>IFERROR(SUMPRODUCT(Y95:Y96*H95:H96),"0")</f>
        <v>151.19999999999999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42</v>
      </c>
      <c r="Y103" s="353">
        <f t="shared" si="17"/>
        <v>42</v>
      </c>
      <c r="Z103" s="36">
        <f t="shared" si="18"/>
        <v>0.75095999999999996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180.75120000000001</v>
      </c>
      <c r="BN103" s="67">
        <f t="shared" si="20"/>
        <v>180.75120000000001</v>
      </c>
      <c r="BO103" s="67">
        <f t="shared" si="21"/>
        <v>0.6</v>
      </c>
      <c r="BP103" s="67">
        <f t="shared" si="22"/>
        <v>0.6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56</v>
      </c>
      <c r="Y104" s="353">
        <f t="shared" si="17"/>
        <v>56</v>
      </c>
      <c r="Z104" s="36">
        <f t="shared" si="18"/>
        <v>1.0012799999999999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241.00160000000002</v>
      </c>
      <c r="BN104" s="67">
        <f t="shared" si="20"/>
        <v>241.00160000000002</v>
      </c>
      <c r="BO104" s="67">
        <f t="shared" si="21"/>
        <v>0.8</v>
      </c>
      <c r="BP104" s="67">
        <f t="shared" si="22"/>
        <v>0.8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154</v>
      </c>
      <c r="Y107" s="354">
        <f>IFERROR(SUM(Y101:Y106),"0")</f>
        <v>154</v>
      </c>
      <c r="Z107" s="354">
        <f>IFERROR(IF(Z101="",0,Z101),"0")+IFERROR(IF(Z102="",0,Z102),"0")+IFERROR(IF(Z103="",0,Z103),"0")+IFERROR(IF(Z104="",0,Z104),"0")+IFERROR(IF(Z105="",0,Z105),"0")+IFERROR(IF(Z106="",0,Z106),"0")</f>
        <v>2.75352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554.40000000000009</v>
      </c>
      <c r="Y108" s="354">
        <f>IFERROR(SUMPRODUCT(Y101:Y106*H101:H106),"0")</f>
        <v>554.40000000000009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hidden="1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24</v>
      </c>
      <c r="Y123" s="353">
        <f>IFERROR(IF(X123="","",X123),"")</f>
        <v>24</v>
      </c>
      <c r="Z123" s="36">
        <f>IFERROR(IF(X123="","",X123*0.0155),"")</f>
        <v>0.372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175.2</v>
      </c>
      <c r="BN123" s="67">
        <f>IFERROR(Y123*I123,"0")</f>
        <v>175.2</v>
      </c>
      <c r="BO123" s="67">
        <f>IFERROR(X123/J123,"0")</f>
        <v>0.2857142857142857</v>
      </c>
      <c r="BP123" s="67">
        <f>IFERROR(Y123/J123,"0")</f>
        <v>0.2857142857142857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24</v>
      </c>
      <c r="Y124" s="354">
        <f>IFERROR(SUM(Y119:Y123),"0")</f>
        <v>24</v>
      </c>
      <c r="Z124" s="354">
        <f>IFERROR(IF(Z119="",0,Z119),"0")+IFERROR(IF(Z120="",0,Z120),"0")+IFERROR(IF(Z121="",0,Z121),"0")+IFERROR(IF(Z122="",0,Z122),"0")+IFERROR(IF(Z123="",0,Z123),"0")</f>
        <v>0.372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168</v>
      </c>
      <c r="Y125" s="354">
        <f>IFERROR(SUMPRODUCT(Y119:Y123*H119:H123),"0")</f>
        <v>168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hidden="1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0</v>
      </c>
      <c r="Y128" s="353">
        <f>IFERROR(IF(X128="","",X128),"")</f>
        <v>0</v>
      </c>
      <c r="Z128" s="36">
        <f>IFERROR(IF(X128="","",X128*0.01788),"")</f>
        <v>0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56</v>
      </c>
      <c r="Y136" s="354">
        <f>IFERROR(SUM(Y134:Y135),"0")</f>
        <v>56</v>
      </c>
      <c r="Z136" s="354">
        <f>IFERROR(IF(Z134="",0,Z134),"0")+IFERROR(IF(Z135="",0,Z135),"0")</f>
        <v>1.0012799999999999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168</v>
      </c>
      <c r="Y137" s="354">
        <f>IFERROR(SUMPRODUCT(Y134:Y135*H134:H135),"0")</f>
        <v>168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28</v>
      </c>
      <c r="Y141" s="353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91.839999999999989</v>
      </c>
      <c r="BN141" s="67">
        <f>IFERROR(Y141*I141,"0")</f>
        <v>91.839999999999989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56</v>
      </c>
      <c r="Y142" s="354">
        <f>IFERROR(SUM(Y140:Y141),"0")</f>
        <v>56</v>
      </c>
      <c r="Z142" s="354">
        <f>IFERROR(IF(Z140="",0,Z140),"0")+IFERROR(IF(Z141="",0,Z141),"0")</f>
        <v>1.0012799999999999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168</v>
      </c>
      <c r="Y143" s="354">
        <f>IFERROR(SUMPRODUCT(Y140:Y141*H140:H141),"0")</f>
        <v>168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28</v>
      </c>
      <c r="Y146" s="353">
        <f>IFERROR(IF(X146="","",X146),"")</f>
        <v>28</v>
      </c>
      <c r="Z146" s="36">
        <f>IFERROR(IF(X146="","",X146*0.01788),"")</f>
        <v>0.50063999999999997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103.70079999999999</v>
      </c>
      <c r="BN146" s="67">
        <f>IFERROR(Y146*I146,"0")</f>
        <v>103.70079999999999</v>
      </c>
      <c r="BO146" s="67">
        <f>IFERROR(X146/J146,"0")</f>
        <v>0.4</v>
      </c>
      <c r="BP146" s="67">
        <f>IFERROR(Y146/J146,"0")</f>
        <v>0.4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28</v>
      </c>
      <c r="Y147" s="354">
        <f>IFERROR(SUM(Y146:Y146),"0")</f>
        <v>28</v>
      </c>
      <c r="Z147" s="354">
        <f>IFERROR(IF(Z146="",0,Z146),"0")</f>
        <v>0.50063999999999997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84</v>
      </c>
      <c r="Y148" s="354">
        <f>IFERROR(SUMPRODUCT(Y146:Y146*H146:H146),"0")</f>
        <v>84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36</v>
      </c>
      <c r="Y175" s="35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36</v>
      </c>
      <c r="Y177" s="354">
        <f>IFERROR(SUM(Y173:Y176),"0")</f>
        <v>36</v>
      </c>
      <c r="Z177" s="354">
        <f>IFERROR(IF(Z173="",0,Z173),"0")+IFERROR(IF(Z174="",0,Z174),"0")+IFERROR(IF(Z175="",0,Z175),"0")+IFERROR(IF(Z176="",0,Z176),"0")</f>
        <v>0.31175999999999998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180</v>
      </c>
      <c r="Y178" s="354">
        <f>IFERROR(SUMPRODUCT(Y173:Y176*H173:H176),"0")</f>
        <v>180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28</v>
      </c>
      <c r="Y188" s="353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94.864000000000004</v>
      </c>
      <c r="BN188" s="67">
        <f>IFERROR(Y188*I188,"0")</f>
        <v>94.864000000000004</v>
      </c>
      <c r="BO188" s="67">
        <f>IFERROR(X188/J188,"0")</f>
        <v>0.4</v>
      </c>
      <c r="BP188" s="67">
        <f>IFERROR(Y188/J188,"0")</f>
        <v>0.4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84</v>
      </c>
      <c r="Y190" s="354">
        <f>IFERROR(SUM(Y187:Y189),"0")</f>
        <v>84</v>
      </c>
      <c r="Z190" s="354">
        <f>IFERROR(IF(Z187="",0,Z187),"0")+IFERROR(IF(Z188="",0,Z188),"0")+IFERROR(IF(Z189="",0,Z189),"0")</f>
        <v>1.5019199999999999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252</v>
      </c>
      <c r="Y191" s="354">
        <f>IFERROR(SUMPRODUCT(Y187:Y189*H187:H189),"0")</f>
        <v>252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14</v>
      </c>
      <c r="Y206" s="353">
        <f>IFERROR(IF(X206="","",X206),"")</f>
        <v>14</v>
      </c>
      <c r="Z206" s="36">
        <f>IFERROR(IF(X206="","",X206*0.01788),"")</f>
        <v>0.25031999999999999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43.450400000000002</v>
      </c>
      <c r="BN206" s="67">
        <f>IFERROR(Y206*I206,"0")</f>
        <v>43.450400000000002</v>
      </c>
      <c r="BO206" s="67">
        <f>IFERROR(X206/J206,"0")</f>
        <v>0.2</v>
      </c>
      <c r="BP206" s="67">
        <f>IFERROR(Y206/J206,"0")</f>
        <v>0.2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12</v>
      </c>
      <c r="Y212" s="353">
        <f>IFERROR(IF(X212="","",X212),"")</f>
        <v>12</v>
      </c>
      <c r="Z212" s="36">
        <f>IFERROR(IF(X212="","",X212*0.0155),"")</f>
        <v>0.186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12</v>
      </c>
      <c r="Y215" s="354">
        <f>IFERROR(SUM(Y212:Y214),"0")</f>
        <v>12</v>
      </c>
      <c r="Z215" s="354">
        <f>IFERROR(IF(Z212="",0,Z212),"0")+IFERROR(IF(Z213="",0,Z213),"0")+IFERROR(IF(Z214="",0,Z214),"0")</f>
        <v>0.186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67.199999999999989</v>
      </c>
      <c r="Y216" s="354">
        <f>IFERROR(SUMPRODUCT(Y212:Y214*H212:H214),"0")</f>
        <v>67.199999999999989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hidden="1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hidden="1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28</v>
      </c>
      <c r="Y304" s="353">
        <f>IFERROR(IF(X304="","",X304),"")</f>
        <v>28</v>
      </c>
      <c r="Z304" s="36">
        <f>IFERROR(IF(X304="","",X304*0.00936),"")</f>
        <v>0.26207999999999998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80.936800000000005</v>
      </c>
      <c r="BN304" s="67">
        <f>IFERROR(Y304*I304,"0")</f>
        <v>80.936800000000005</v>
      </c>
      <c r="BO304" s="67">
        <f>IFERROR(X304/J304,"0")</f>
        <v>0.22222222222222221</v>
      </c>
      <c r="BP304" s="67">
        <f>IFERROR(Y304/J304,"0")</f>
        <v>0.22222222222222221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28</v>
      </c>
      <c r="Y307" s="354">
        <f>IFERROR(SUM(Y304:Y306),"0")</f>
        <v>28</v>
      </c>
      <c r="Z307" s="354">
        <f>IFERROR(IF(Z304="",0,Z304),"0")+IFERROR(IF(Z305="",0,Z305),"0")+IFERROR(IF(Z306="",0,Z306),"0")</f>
        <v>0.26207999999999998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75.600000000000009</v>
      </c>
      <c r="Y308" s="354">
        <f>IFERROR(SUMPRODUCT(Y304:Y306*H304:H306),"0")</f>
        <v>75.600000000000009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70</v>
      </c>
      <c r="Y311" s="353">
        <f t="shared" si="29"/>
        <v>70</v>
      </c>
      <c r="Z311" s="36">
        <f>IFERROR(IF(X311="","",X311*0.00936),"")</f>
        <v>0.6552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272.44</v>
      </c>
      <c r="BN311" s="67">
        <f t="shared" si="31"/>
        <v>272.44</v>
      </c>
      <c r="BO311" s="67">
        <f t="shared" si="32"/>
        <v>0.55555555555555558</v>
      </c>
      <c r="BP311" s="67">
        <f t="shared" si="33"/>
        <v>0.55555555555555558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24</v>
      </c>
      <c r="Y312" s="353">
        <f t="shared" si="29"/>
        <v>24</v>
      </c>
      <c r="Z312" s="36">
        <f>IFERROR(IF(X312="","",X312*0.0155),"")</f>
        <v>0.372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137.64000000000001</v>
      </c>
      <c r="BN312" s="67">
        <f t="shared" si="31"/>
        <v>137.64000000000001</v>
      </c>
      <c r="BO312" s="67">
        <f t="shared" si="32"/>
        <v>0.2857142857142857</v>
      </c>
      <c r="BP312" s="67">
        <f t="shared" si="33"/>
        <v>0.2857142857142857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84</v>
      </c>
      <c r="Y317" s="353">
        <f t="shared" si="29"/>
        <v>84</v>
      </c>
      <c r="Z317" s="36">
        <f t="shared" si="34"/>
        <v>0.78624000000000005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326.928</v>
      </c>
      <c r="BN317" s="67">
        <f t="shared" si="31"/>
        <v>326.928</v>
      </c>
      <c r="BO317" s="67">
        <f t="shared" si="32"/>
        <v>0.66666666666666663</v>
      </c>
      <c r="BP317" s="67">
        <f t="shared" si="33"/>
        <v>0.66666666666666663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178</v>
      </c>
      <c r="Y331" s="354">
        <f>IFERROR(SUM(Y310:Y330),"0")</f>
        <v>178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1.8134400000000002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701.8</v>
      </c>
      <c r="Y332" s="354">
        <f>IFERROR(SUMPRODUCT(Y310:Y330*H310:H330),"0")</f>
        <v>701.8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4051.5999999999995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4051.5999999999995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4512.3836000000001</v>
      </c>
      <c r="Y339" s="354">
        <f>IFERROR(SUM(BN22:BN335),"0")</f>
        <v>4512.3836000000001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13</v>
      </c>
      <c r="Y340" s="38">
        <f>ROUNDUP(SUM(BP22:BP335),0)</f>
        <v>13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4837.3836000000001</v>
      </c>
      <c r="Y341" s="354">
        <f>GrossWeightTotalR+PalletQtyTotalR*25</f>
        <v>4837.3836000000001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1088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15.357899999999999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189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252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420</v>
      </c>
      <c r="H348" s="46">
        <f>IFERROR(X90*H90,"0")</f>
        <v>100.8</v>
      </c>
      <c r="I348" s="46">
        <f>IFERROR(X95*H95,"0")+IFERROR(X96*H96,"0")</f>
        <v>151.19999999999999</v>
      </c>
      <c r="J348" s="46">
        <f>IFERROR(X101*H101,"0")+IFERROR(X102*H102,"0")+IFERROR(X103*H103,"0")+IFERROR(X104*H104,"0")+IFERROR(X105*H105,"0")+IFERROR(X106*H106,"0")</f>
        <v>554.40000000000009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168</v>
      </c>
      <c r="M348" s="46">
        <f>IFERROR(X128*H128,"0")+IFERROR(X129*H129,"0")</f>
        <v>126</v>
      </c>
      <c r="N348" s="345"/>
      <c r="O348" s="46">
        <f>IFERROR(X134*H134,"0")+IFERROR(X135*H135,"0")</f>
        <v>168</v>
      </c>
      <c r="P348" s="46">
        <f>IFERROR(X140*H140,"0")+IFERROR(X141*H141,"0")</f>
        <v>168</v>
      </c>
      <c r="Q348" s="46">
        <f>IFERROR(X146*H146,"0")</f>
        <v>84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180</v>
      </c>
      <c r="W348" s="46">
        <f>IFERROR(X187*H187,"0")+IFERROR(X188*H188,"0")+IFERROR(X189*H189,"0")+IFERROR(X193*H193,"0")</f>
        <v>252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67.199999999999989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1137.4000000000001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1087.2</v>
      </c>
      <c r="B351" s="60">
        <f>SUMPRODUCT(--(BB:BB="ПГП"),--(W:W="кор"),H:H,Y:Y)+SUMPRODUCT(--(BB:BB="ПГП"),--(W:W="кг"),Y:Y)</f>
        <v>2964.4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8,00"/>
        <filter val="100,80"/>
        <filter val="12,00"/>
        <filter val="126,00"/>
        <filter val="13"/>
        <filter val="14,00"/>
        <filter val="151,20"/>
        <filter val="154,00"/>
        <filter val="168,00"/>
        <filter val="178,00"/>
        <filter val="180,00"/>
        <filter val="189,00"/>
        <filter val="24,00"/>
        <filter val="252,00"/>
        <filter val="28,00"/>
        <filter val="33,60"/>
        <filter val="36,00"/>
        <filter val="360,00"/>
        <filter val="4 051,60"/>
        <filter val="4 512,38"/>
        <filter val="4 837,38"/>
        <filter val="42,00"/>
        <filter val="420,00"/>
        <filter val="554,40"/>
        <filter val="56,00"/>
        <filter val="60,00"/>
        <filter val="67,20"/>
        <filter val="70,00"/>
        <filter val="701,80"/>
        <filter val="75,60"/>
        <filter val="84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