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5\03,25\06,03,25 ПОКОМ КИ филиалы\"/>
    </mc:Choice>
  </mc:AlternateContent>
  <xr:revisionPtr revIDLastSave="0" documentId="13_ncr:1_{4C10A747-E75F-4843-9EF6-D9480760E29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7" i="1" l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6" i="1"/>
  <c r="AK5" i="1" l="1"/>
  <c r="S66" i="1"/>
  <c r="S32" i="1"/>
  <c r="S23" i="1"/>
  <c r="S22" i="1"/>
  <c r="S12" i="1"/>
  <c r="S14" i="1"/>
  <c r="S20" i="1"/>
  <c r="S21" i="1"/>
  <c r="S29" i="1"/>
  <c r="AJ29" i="1" s="1"/>
  <c r="S31" i="1"/>
  <c r="S33" i="1"/>
  <c r="AJ33" i="1" s="1"/>
  <c r="S40" i="1"/>
  <c r="S41" i="1"/>
  <c r="AJ41" i="1" s="1"/>
  <c r="S47" i="1"/>
  <c r="AJ47" i="1" s="1"/>
  <c r="S53" i="1"/>
  <c r="S62" i="1"/>
  <c r="S63" i="1"/>
  <c r="AJ63" i="1" s="1"/>
  <c r="S65" i="1"/>
  <c r="AJ65" i="1" s="1"/>
  <c r="S68" i="1"/>
  <c r="S69" i="1"/>
  <c r="AJ69" i="1" s="1"/>
  <c r="S70" i="1"/>
  <c r="S71" i="1"/>
  <c r="AJ71" i="1" s="1"/>
  <c r="S72" i="1"/>
  <c r="S75" i="1"/>
  <c r="AJ75" i="1" s="1"/>
  <c r="S76" i="1"/>
  <c r="S81" i="1"/>
  <c r="AJ81" i="1" s="1"/>
  <c r="S82" i="1"/>
  <c r="S83" i="1"/>
  <c r="AJ83" i="1" s="1"/>
  <c r="S84" i="1"/>
  <c r="S85" i="1"/>
  <c r="AJ85" i="1" s="1"/>
  <c r="S86" i="1"/>
  <c r="S89" i="1"/>
  <c r="AJ89" i="1" s="1"/>
  <c r="S90" i="1"/>
  <c r="S92" i="1"/>
  <c r="S93" i="1"/>
  <c r="AJ93" i="1" s="1"/>
  <c r="S94" i="1"/>
  <c r="AJ53" i="1" l="1"/>
  <c r="AJ31" i="1"/>
  <c r="AJ21" i="1"/>
  <c r="AJ90" i="1"/>
  <c r="AJ70" i="1"/>
  <c r="AJ14" i="1"/>
  <c r="AJ72" i="1"/>
  <c r="AJ94" i="1"/>
  <c r="AJ86" i="1"/>
  <c r="AJ82" i="1"/>
  <c r="AJ62" i="1"/>
  <c r="AJ40" i="1"/>
  <c r="AJ20" i="1"/>
  <c r="AJ12" i="1"/>
  <c r="AJ92" i="1"/>
  <c r="AJ84" i="1"/>
  <c r="AJ76" i="1"/>
  <c r="AJ68" i="1"/>
  <c r="E50" i="1"/>
  <c r="Q7" i="1" l="1"/>
  <c r="Q8" i="1"/>
  <c r="Q9" i="1"/>
  <c r="Q10" i="1"/>
  <c r="Q11" i="1"/>
  <c r="Q12" i="1"/>
  <c r="W12" i="1" s="1"/>
  <c r="Q13" i="1"/>
  <c r="Q14" i="1"/>
  <c r="W14" i="1" s="1"/>
  <c r="Q15" i="1"/>
  <c r="Q16" i="1"/>
  <c r="Q17" i="1"/>
  <c r="Q18" i="1"/>
  <c r="Q19" i="1"/>
  <c r="Q20" i="1"/>
  <c r="W20" i="1" s="1"/>
  <c r="Q21" i="1"/>
  <c r="W21" i="1" s="1"/>
  <c r="Q22" i="1"/>
  <c r="W22" i="1" s="1"/>
  <c r="Q23" i="1"/>
  <c r="W23" i="1" s="1"/>
  <c r="Q24" i="1"/>
  <c r="Q25" i="1"/>
  <c r="Q26" i="1"/>
  <c r="Q27" i="1"/>
  <c r="Q28" i="1"/>
  <c r="Q29" i="1"/>
  <c r="W29" i="1" s="1"/>
  <c r="Q30" i="1"/>
  <c r="Q31" i="1"/>
  <c r="W31" i="1" s="1"/>
  <c r="Q32" i="1"/>
  <c r="W32" i="1" s="1"/>
  <c r="Q33" i="1"/>
  <c r="W33" i="1" s="1"/>
  <c r="Q34" i="1"/>
  <c r="Q35" i="1"/>
  <c r="Q36" i="1"/>
  <c r="Q37" i="1"/>
  <c r="Q38" i="1"/>
  <c r="Q39" i="1"/>
  <c r="Q40" i="1"/>
  <c r="W40" i="1" s="1"/>
  <c r="Q41" i="1"/>
  <c r="W41" i="1" s="1"/>
  <c r="Q42" i="1"/>
  <c r="Q43" i="1"/>
  <c r="Q44" i="1"/>
  <c r="Q45" i="1"/>
  <c r="Q46" i="1"/>
  <c r="Q47" i="1"/>
  <c r="W47" i="1" s="1"/>
  <c r="Q48" i="1"/>
  <c r="Q49" i="1"/>
  <c r="Q50" i="1"/>
  <c r="Q51" i="1"/>
  <c r="Q52" i="1"/>
  <c r="Q53" i="1"/>
  <c r="W53" i="1" s="1"/>
  <c r="Q54" i="1"/>
  <c r="Q55" i="1"/>
  <c r="Q56" i="1"/>
  <c r="Q57" i="1"/>
  <c r="Q58" i="1"/>
  <c r="Q59" i="1"/>
  <c r="Q60" i="1"/>
  <c r="Q61" i="1"/>
  <c r="Q62" i="1"/>
  <c r="W62" i="1" s="1"/>
  <c r="Q63" i="1"/>
  <c r="W63" i="1" s="1"/>
  <c r="Q64" i="1"/>
  <c r="Q65" i="1"/>
  <c r="W65" i="1" s="1"/>
  <c r="Q66" i="1"/>
  <c r="Q67" i="1"/>
  <c r="Q68" i="1"/>
  <c r="W68" i="1" s="1"/>
  <c r="Q69" i="1"/>
  <c r="W69" i="1" s="1"/>
  <c r="Q70" i="1"/>
  <c r="W70" i="1" s="1"/>
  <c r="Q71" i="1"/>
  <c r="W71" i="1" s="1"/>
  <c r="Q72" i="1"/>
  <c r="W72" i="1" s="1"/>
  <c r="Q73" i="1"/>
  <c r="Q74" i="1"/>
  <c r="Q75" i="1"/>
  <c r="W75" i="1" s="1"/>
  <c r="Q76" i="1"/>
  <c r="W76" i="1" s="1"/>
  <c r="Q77" i="1"/>
  <c r="Q78" i="1"/>
  <c r="Q79" i="1"/>
  <c r="W79" i="1" s="1"/>
  <c r="Q80" i="1"/>
  <c r="Q81" i="1"/>
  <c r="W81" i="1" s="1"/>
  <c r="Q82" i="1"/>
  <c r="W82" i="1" s="1"/>
  <c r="Q83" i="1"/>
  <c r="W83" i="1" s="1"/>
  <c r="Q84" i="1"/>
  <c r="W84" i="1" s="1"/>
  <c r="Q85" i="1"/>
  <c r="W85" i="1" s="1"/>
  <c r="Q86" i="1"/>
  <c r="W86" i="1" s="1"/>
  <c r="Q87" i="1"/>
  <c r="Q88" i="1"/>
  <c r="Q89" i="1"/>
  <c r="W89" i="1" s="1"/>
  <c r="Q90" i="1"/>
  <c r="W90" i="1" s="1"/>
  <c r="Q91" i="1"/>
  <c r="Q92" i="1"/>
  <c r="W92" i="1" s="1"/>
  <c r="Q93" i="1"/>
  <c r="Q94" i="1"/>
  <c r="Q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H5" i="1"/>
  <c r="AG5" i="1"/>
  <c r="AF5" i="1"/>
  <c r="AE5" i="1"/>
  <c r="AD5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X94" i="1" l="1"/>
  <c r="W94" i="1"/>
  <c r="X93" i="1"/>
  <c r="W93" i="1"/>
  <c r="R6" i="1"/>
  <c r="S6" i="1" s="1"/>
  <c r="W6" i="1" s="1"/>
  <c r="R91" i="1"/>
  <c r="S91" i="1" s="1"/>
  <c r="R87" i="1"/>
  <c r="S87" i="1" s="1"/>
  <c r="R79" i="1"/>
  <c r="R77" i="1"/>
  <c r="S77" i="1" s="1"/>
  <c r="W77" i="1" s="1"/>
  <c r="R73" i="1"/>
  <c r="S73" i="1" s="1"/>
  <c r="W73" i="1" s="1"/>
  <c r="R67" i="1"/>
  <c r="R61" i="1"/>
  <c r="S61" i="1" s="1"/>
  <c r="R59" i="1"/>
  <c r="S59" i="1" s="1"/>
  <c r="R57" i="1"/>
  <c r="S57" i="1" s="1"/>
  <c r="R55" i="1"/>
  <c r="S55" i="1" s="1"/>
  <c r="R51" i="1"/>
  <c r="S51" i="1" s="1"/>
  <c r="R49" i="1"/>
  <c r="S49" i="1" s="1"/>
  <c r="R45" i="1"/>
  <c r="S45" i="1" s="1"/>
  <c r="W45" i="1" s="1"/>
  <c r="R43" i="1"/>
  <c r="S43" i="1" s="1"/>
  <c r="R39" i="1"/>
  <c r="S39" i="1" s="1"/>
  <c r="R37" i="1"/>
  <c r="S37" i="1" s="1"/>
  <c r="R35" i="1"/>
  <c r="S35" i="1" s="1"/>
  <c r="R27" i="1"/>
  <c r="S27" i="1" s="1"/>
  <c r="R25" i="1"/>
  <c r="S25" i="1" s="1"/>
  <c r="R23" i="1"/>
  <c r="R19" i="1"/>
  <c r="S19" i="1" s="1"/>
  <c r="W19" i="1" s="1"/>
  <c r="R17" i="1"/>
  <c r="S17" i="1" s="1"/>
  <c r="W17" i="1" s="1"/>
  <c r="R15" i="1"/>
  <c r="R13" i="1"/>
  <c r="S13" i="1" s="1"/>
  <c r="R11" i="1"/>
  <c r="S11" i="1" s="1"/>
  <c r="R9" i="1"/>
  <c r="S9" i="1" s="1"/>
  <c r="R7" i="1"/>
  <c r="S7" i="1" s="1"/>
  <c r="X92" i="1"/>
  <c r="R88" i="1"/>
  <c r="S88" i="1" s="1"/>
  <c r="R80" i="1"/>
  <c r="S80" i="1" s="1"/>
  <c r="W80" i="1" s="1"/>
  <c r="R78" i="1"/>
  <c r="S78" i="1" s="1"/>
  <c r="W78" i="1" s="1"/>
  <c r="R74" i="1"/>
  <c r="S74" i="1" s="1"/>
  <c r="W74" i="1" s="1"/>
  <c r="R66" i="1"/>
  <c r="R64" i="1"/>
  <c r="S64" i="1" s="1"/>
  <c r="R60" i="1"/>
  <c r="S60" i="1" s="1"/>
  <c r="R58" i="1"/>
  <c r="S58" i="1" s="1"/>
  <c r="R56" i="1"/>
  <c r="S56" i="1" s="1"/>
  <c r="R54" i="1"/>
  <c r="S54" i="1" s="1"/>
  <c r="W54" i="1" s="1"/>
  <c r="R52" i="1"/>
  <c r="S52" i="1" s="1"/>
  <c r="W52" i="1" s="1"/>
  <c r="R50" i="1"/>
  <c r="S50" i="1" s="1"/>
  <c r="R48" i="1"/>
  <c r="S48" i="1" s="1"/>
  <c r="R46" i="1"/>
  <c r="S46" i="1" s="1"/>
  <c r="W46" i="1" s="1"/>
  <c r="R44" i="1"/>
  <c r="S44" i="1" s="1"/>
  <c r="R42" i="1"/>
  <c r="S42" i="1" s="1"/>
  <c r="R38" i="1"/>
  <c r="S38" i="1" s="1"/>
  <c r="R36" i="1"/>
  <c r="S36" i="1" s="1"/>
  <c r="R34" i="1"/>
  <c r="S34" i="1" s="1"/>
  <c r="R32" i="1"/>
  <c r="R30" i="1"/>
  <c r="S30" i="1" s="1"/>
  <c r="R28" i="1"/>
  <c r="S28" i="1" s="1"/>
  <c r="R26" i="1"/>
  <c r="S26" i="1" s="1"/>
  <c r="R24" i="1"/>
  <c r="S24" i="1" s="1"/>
  <c r="W24" i="1" s="1"/>
  <c r="R22" i="1"/>
  <c r="R18" i="1"/>
  <c r="S18" i="1" s="1"/>
  <c r="W18" i="1" s="1"/>
  <c r="R16" i="1"/>
  <c r="S16" i="1" s="1"/>
  <c r="W16" i="1" s="1"/>
  <c r="R10" i="1"/>
  <c r="S10" i="1" s="1"/>
  <c r="R8" i="1"/>
  <c r="S8" i="1" s="1"/>
  <c r="X90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10" i="1"/>
  <c r="K5" i="1"/>
  <c r="X88" i="1"/>
  <c r="X84" i="1"/>
  <c r="X80" i="1"/>
  <c r="X76" i="1"/>
  <c r="X72" i="1"/>
  <c r="X68" i="1"/>
  <c r="X64" i="1"/>
  <c r="X60" i="1"/>
  <c r="X56" i="1"/>
  <c r="X52" i="1"/>
  <c r="X48" i="1"/>
  <c r="X44" i="1"/>
  <c r="X40" i="1"/>
  <c r="X36" i="1"/>
  <c r="X32" i="1"/>
  <c r="X28" i="1"/>
  <c r="X24" i="1"/>
  <c r="X20" i="1"/>
  <c r="X16" i="1"/>
  <c r="X12" i="1"/>
  <c r="X8" i="1"/>
  <c r="X6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Q5" i="1"/>
  <c r="W10" i="1" l="1"/>
  <c r="AJ10" i="1"/>
  <c r="AJ18" i="1"/>
  <c r="AJ24" i="1"/>
  <c r="W28" i="1"/>
  <c r="AJ28" i="1"/>
  <c r="AJ32" i="1"/>
  <c r="W36" i="1"/>
  <c r="AJ36" i="1"/>
  <c r="W42" i="1"/>
  <c r="AJ42" i="1"/>
  <c r="AJ46" i="1"/>
  <c r="W50" i="1"/>
  <c r="AJ50" i="1"/>
  <c r="AJ54" i="1"/>
  <c r="W58" i="1"/>
  <c r="AJ58" i="1"/>
  <c r="W64" i="1"/>
  <c r="AJ64" i="1"/>
  <c r="AJ74" i="1"/>
  <c r="AJ80" i="1"/>
  <c r="AJ9" i="1"/>
  <c r="W9" i="1"/>
  <c r="AJ13" i="1"/>
  <c r="W13" i="1"/>
  <c r="AJ17" i="1"/>
  <c r="AJ23" i="1"/>
  <c r="AJ27" i="1"/>
  <c r="W27" i="1"/>
  <c r="AJ37" i="1"/>
  <c r="W37" i="1"/>
  <c r="AJ43" i="1"/>
  <c r="W43" i="1"/>
  <c r="AJ49" i="1"/>
  <c r="W49" i="1"/>
  <c r="AJ55" i="1"/>
  <c r="W55" i="1"/>
  <c r="AJ59" i="1"/>
  <c r="W59" i="1"/>
  <c r="AJ67" i="1"/>
  <c r="W67" i="1"/>
  <c r="AJ77" i="1"/>
  <c r="AJ87" i="1"/>
  <c r="W87" i="1"/>
  <c r="AJ6" i="1"/>
  <c r="S5" i="1"/>
  <c r="W8" i="1"/>
  <c r="AJ8" i="1"/>
  <c r="AJ16" i="1"/>
  <c r="AJ22" i="1"/>
  <c r="W26" i="1"/>
  <c r="AJ26" i="1"/>
  <c r="W30" i="1"/>
  <c r="AJ30" i="1"/>
  <c r="W34" i="1"/>
  <c r="AJ34" i="1"/>
  <c r="W38" i="1"/>
  <c r="AJ38" i="1"/>
  <c r="W44" i="1"/>
  <c r="AJ44" i="1"/>
  <c r="W48" i="1"/>
  <c r="AJ48" i="1"/>
  <c r="AJ52" i="1"/>
  <c r="W56" i="1"/>
  <c r="AJ56" i="1"/>
  <c r="W60" i="1"/>
  <c r="AJ60" i="1"/>
  <c r="W66" i="1"/>
  <c r="AJ66" i="1"/>
  <c r="AJ78" i="1"/>
  <c r="W88" i="1"/>
  <c r="AJ88" i="1"/>
  <c r="AJ7" i="1"/>
  <c r="W7" i="1"/>
  <c r="AJ11" i="1"/>
  <c r="W11" i="1"/>
  <c r="AJ15" i="1"/>
  <c r="W15" i="1"/>
  <c r="AJ19" i="1"/>
  <c r="AJ25" i="1"/>
  <c r="W25" i="1"/>
  <c r="AJ35" i="1"/>
  <c r="W35" i="1"/>
  <c r="AJ39" i="1"/>
  <c r="W39" i="1"/>
  <c r="AJ45" i="1"/>
  <c r="AJ51" i="1"/>
  <c r="W51" i="1"/>
  <c r="AJ57" i="1"/>
  <c r="W57" i="1"/>
  <c r="AJ61" i="1"/>
  <c r="W61" i="1"/>
  <c r="AJ73" i="1"/>
  <c r="AJ79" i="1"/>
  <c r="AJ91" i="1"/>
  <c r="W91" i="1"/>
  <c r="R5" i="1"/>
  <c r="AJ5" i="1" l="1"/>
</calcChain>
</file>

<file path=xl/sharedStrings.xml><?xml version="1.0" encoding="utf-8"?>
<sst xmlns="http://schemas.openxmlformats.org/spreadsheetml/2006/main" count="379" uniqueCount="162">
  <si>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</si>
  <si>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</si>
  <si>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</si>
  <si>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</si>
  <si>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</si>
  <si>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</si>
  <si>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</si>
  <si>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</si>
  <si>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</si>
  <si>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</si>
  <si>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</si>
  <si>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</si>
  <si>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</si>
  <si>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</si>
  <si>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</si>
  <si>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</si>
  <si>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</si>
  <si>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</si>
  <si>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</si>
  <si>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</si>
  <si>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</si>
  <si>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</si>
  <si>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</si>
  <si>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03,03,</t>
  </si>
  <si>
    <t>05,03,</t>
  </si>
  <si>
    <t>08,03,</t>
  </si>
  <si>
    <t>06,03,</t>
  </si>
  <si>
    <t>27,02,</t>
  </si>
  <si>
    <t>26,02,</t>
  </si>
  <si>
    <t>20,02,</t>
  </si>
  <si>
    <t>19,02,</t>
  </si>
  <si>
    <t>13,02,</t>
  </si>
  <si>
    <t>12,02,</t>
  </si>
  <si>
    <t>06,02,</t>
  </si>
  <si>
    <t>05,02,</t>
  </si>
  <si>
    <t>30,01,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</si>
  <si>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</si>
  <si>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</si>
  <si>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</si>
  <si>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</si>
  <si>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</si>
  <si>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</si>
  <si>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</si>
  <si>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</si>
  <si>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</si>
  <si>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</si>
  <si>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</si>
  <si>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</si>
  <si>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</si>
  <si>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 (филиал постоянно обнуляет)</t>
  </si>
  <si>
    <t xml:space="preserve"> 118  Колбаса Сервелат Филейбургский с филе сочного окорока, в/у 0,35 кг срез, БАВАРУШКА ПОКОМ</t>
  </si>
  <si>
    <t>05,03,25 филиал обнулил</t>
  </si>
  <si>
    <t xml:space="preserve"> 200  Ветчина Дугушка ТМ Стародворье, вектор в/у    ПОКОМ</t>
  </si>
  <si>
    <t>ТМА март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</si>
  <si>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</si>
  <si>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</si>
  <si>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24,01,25 филиал обнулил</t>
  </si>
  <si>
    <t xml:space="preserve"> 219  Колбаса Докторская Особая ТМ Особый рецепт, ВЕС  ПОКОМ</t>
  </si>
  <si>
    <t>28,02,25 филиал обнулил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</si>
  <si>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</si>
  <si>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</si>
  <si>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февраль_март</t>
  </si>
  <si>
    <t xml:space="preserve"> 236  Колбаса Рубленая ЗАПЕЧ. Дугушка ТМ Стародворье, вектор, в/к    ПОКОМ</t>
  </si>
  <si>
    <t>ТМА февраль / 28,02,25 филиал обнулил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</si>
  <si>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</si>
  <si>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</si>
  <si>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</si>
  <si>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</si>
  <si>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</si>
  <si>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</si>
  <si>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</si>
  <si>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26,02,25 филиал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</si>
  <si>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</si>
  <si>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</si>
  <si>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необходимо увеличить продажи / 21,02,25 филиал обнулил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</si>
  <si>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</si>
  <si>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</si>
  <si>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</si>
  <si>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</si>
  <si>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</si>
  <si>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</si>
  <si>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</si>
  <si>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</si>
  <si>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ТК Вояж (акция август)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</si>
  <si>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</si>
  <si>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</si>
  <si>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</si>
  <si>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</si>
  <si>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</si>
  <si>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</si>
  <si>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</si>
  <si>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</si>
  <si>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</si>
  <si>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</si>
  <si>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</si>
  <si>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</si>
  <si>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</si>
  <si>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</si>
  <si>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</si>
  <si>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</si>
  <si>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</si>
  <si>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</si>
  <si>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</si>
  <si>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 / 28,02,25 филиал обнулил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</si>
  <si>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</si>
  <si>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</si>
  <si>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</si>
  <si>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</si>
  <si>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</si>
  <si>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</si>
  <si>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 / 20,12,24 филиала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</si>
  <si>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</si>
  <si>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</si>
  <si>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</si>
  <si>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</si>
  <si>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>необходимо увеличить продажи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</si>
  <si>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</si>
  <si>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</si>
  <si>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28,02,25 филиал обнулил / ТК Вояж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</si>
  <si>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</si>
  <si>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</si>
  <si>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завод не даёт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</si>
  <si>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</si>
  <si>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</si>
  <si>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</si>
  <si>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</si>
  <si>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</si>
  <si>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21,02,25 филиал обнулил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</si>
  <si>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</si>
  <si>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</si>
  <si>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</si>
  <si>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</si>
  <si>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</si>
  <si>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ТМА февраль / 26,02,25 филиал обнулил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</si>
  <si>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</si>
  <si>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</si>
  <si>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</si>
  <si>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</si>
  <si>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</si>
  <si>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</si>
  <si>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</si>
  <si>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</si>
  <si>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</si>
  <si>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</si>
  <si>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376  Сардельки Сочинки с сочным окороком ТМ Стародворье полиамид мгс ф/в 0,4 кг СК3</t>
  </si>
  <si>
    <t>не в матрице</t>
  </si>
  <si>
    <t>дубль на 328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</si>
  <si>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</si>
  <si>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</si>
  <si>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</si>
  <si>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</si>
  <si>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</si>
  <si>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необходимо увеличить продажи / 28,02,25 филиал обнулил</t>
  </si>
  <si>
    <r>
      <t xml:space="preserve">Spar / </t>
    </r>
    <r>
      <rPr>
        <b/>
        <sz val="10"/>
        <rFont val="Arial"/>
        <family val="2"/>
        <charset val="204"/>
      </rPr>
      <t>ПЕРЕМЕЩЕНИЕ ИЗ Донецка</t>
    </r>
  </si>
  <si>
    <t>слабая реализация</t>
  </si>
  <si>
    <t>большие остатки</t>
  </si>
  <si>
    <t>07,03,25 филиал обнулил</t>
  </si>
  <si>
    <t>ТМА февраль / 07,03,25 филиал обнулил</t>
  </si>
  <si>
    <t>сети / 07,03,25 филиал обнулил</t>
  </si>
  <si>
    <t>заказ</t>
  </si>
  <si>
    <t>10,03,</t>
  </si>
  <si>
    <t>12,03,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</si>
</sst>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1" fillId="0" borderId="1" xfId="1" applyNumberFormat="1" applyFill="1"/>
    <xf numFmtId="164" fontId="5" fillId="8" borderId="1" xfId="1" applyNumberFormat="1" applyFont="1" applyFill="1"/>
    <xf numFmtId="164" fontId="1" fillId="9" borderId="2" xfId="1" applyNumberFormat="1" applyFill="1" applyBorder="1"/>
    <xf numFmtId="164" fontId="5" fillId="9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10" sqref="V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21" width="7" customWidth="1"/>
    <col min="22" max="22" width="21" customWidth="1"/>
    <col min="23" max="24" width="5" customWidth="1"/>
    <col min="25" max="34" width="6" customWidth="1"/>
    <col min="35" max="35" width="23.28515625" customWidth="1"/>
    <col min="36" max="37" width="7" customWidth="1"/>
    <col min="38" max="53" width="8" customWidth="1"/>
  </cols>
  <sheetData>
    <row r="1" spans="1:53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159</v>
      </c>
      <c r="T3" s="3" t="s">
        <v>159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2" t="s">
        <v>22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 t="s">
        <v>160</v>
      </c>
      <c r="T4" s="1" t="s">
        <v>161</v>
      </c>
      <c r="U4" s="1"/>
      <c r="V4" s="1"/>
      <c r="W4" s="1"/>
      <c r="X4" s="1"/>
      <c r="Y4" s="1" t="s">
        <v>24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 t="s">
        <v>160</v>
      </c>
      <c r="AK4" s="1" t="s">
        <v>161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SUM(E6:E500)</f>
        <v>36301.199000000008</v>
      </c>
      <c r="F5" s="4">
        <f>SUM(F6:F500)</f>
        <v>29599.665000000001</v>
      </c>
      <c r="G5" s="7"/>
      <c r="H5" s="1"/>
      <c r="I5" s="1"/>
      <c r="J5" s="4">
        <f t="shared" ref="J5:U5" si="0">SUM(J6:J500)</f>
        <v>35885.644</v>
      </c>
      <c r="K5" s="4">
        <f t="shared" si="0"/>
        <v>415.55500000000006</v>
      </c>
      <c r="L5" s="4">
        <f t="shared" si="0"/>
        <v>0</v>
      </c>
      <c r="M5" s="4">
        <f t="shared" si="0"/>
        <v>0</v>
      </c>
      <c r="N5" s="4">
        <f t="shared" si="0"/>
        <v>18125.953319999997</v>
      </c>
      <c r="O5" s="4">
        <f t="shared" si="0"/>
        <v>2100</v>
      </c>
      <c r="P5" s="4">
        <f t="shared" si="0"/>
        <v>18794.416060000003</v>
      </c>
      <c r="Q5" s="4">
        <f t="shared" si="0"/>
        <v>7260.2397999999994</v>
      </c>
      <c r="R5" s="4">
        <f t="shared" si="0"/>
        <v>12680.721799999998</v>
      </c>
      <c r="S5" s="4">
        <f t="shared" si="0"/>
        <v>8448.6215800000027</v>
      </c>
      <c r="T5" s="4"/>
      <c r="U5" s="4">
        <f t="shared" si="0"/>
        <v>580</v>
      </c>
      <c r="V5" s="1"/>
      <c r="W5" s="1"/>
      <c r="X5" s="1"/>
      <c r="Y5" s="4">
        <f t="shared" ref="Y5:AH5" si="1">SUM(Y6:Y500)</f>
        <v>7476.6386000000011</v>
      </c>
      <c r="Z5" s="4">
        <f t="shared" si="1"/>
        <v>7678.7965999999997</v>
      </c>
      <c r="AA5" s="4">
        <f t="shared" si="1"/>
        <v>7409.6089999999986</v>
      </c>
      <c r="AB5" s="4">
        <f t="shared" si="1"/>
        <v>7564.0430000000006</v>
      </c>
      <c r="AC5" s="4">
        <f t="shared" si="1"/>
        <v>8224.1212000000014</v>
      </c>
      <c r="AD5" s="4">
        <f t="shared" si="1"/>
        <v>7925.5166000000045</v>
      </c>
      <c r="AE5" s="4">
        <f t="shared" si="1"/>
        <v>7184.4159999999993</v>
      </c>
      <c r="AF5" s="4">
        <f t="shared" si="1"/>
        <v>6996.4826000000021</v>
      </c>
      <c r="AG5" s="4">
        <f t="shared" si="1"/>
        <v>7412.1197999999958</v>
      </c>
      <c r="AH5" s="4">
        <f t="shared" si="1"/>
        <v>7784.9112000000014</v>
      </c>
      <c r="AI5" s="1"/>
      <c r="AJ5" s="4">
        <f>SUM(AJ6:AJ500)</f>
        <v>6545</v>
      </c>
      <c r="AK5" s="4">
        <f>SUM(AK6:AK500)</f>
        <v>3000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36</v>
      </c>
      <c r="B6" s="1" t="s">
        <v>37</v>
      </c>
      <c r="C6" s="1">
        <v>1425.7429999999999</v>
      </c>
      <c r="D6" s="1">
        <v>908.50900000000001</v>
      </c>
      <c r="E6" s="1">
        <v>1020.236</v>
      </c>
      <c r="F6" s="1">
        <v>780.202</v>
      </c>
      <c r="G6" s="7">
        <v>1</v>
      </c>
      <c r="H6" s="1">
        <v>50</v>
      </c>
      <c r="I6" s="1" t="s">
        <v>38</v>
      </c>
      <c r="J6" s="1">
        <v>987.3</v>
      </c>
      <c r="K6" s="1">
        <f t="shared" ref="K6:K37" si="2">E6-J6</f>
        <v>32.936000000000035</v>
      </c>
      <c r="L6" s="1"/>
      <c r="M6" s="1"/>
      <c r="N6" s="1">
        <v>1300</v>
      </c>
      <c r="O6" s="1"/>
      <c r="P6" s="1">
        <v>0</v>
      </c>
      <c r="Q6" s="1">
        <f>E6/5</f>
        <v>204.0472</v>
      </c>
      <c r="R6" s="5">
        <f>11*Q6-P6-O6-N6-F6</f>
        <v>164.31720000000018</v>
      </c>
      <c r="S6" s="5">
        <f>R6-Q6*0.45</f>
        <v>72.495960000000181</v>
      </c>
      <c r="T6" s="5">
        <v>300</v>
      </c>
      <c r="U6" s="5"/>
      <c r="V6" s="1"/>
      <c r="W6" s="1">
        <f>(F6+N6+O6+P6+S6+T6)/Q6</f>
        <v>12.020248060252728</v>
      </c>
      <c r="X6" s="1">
        <f>(F6+N6+O6+P6)/Q6</f>
        <v>10.194709851446136</v>
      </c>
      <c r="Y6" s="1">
        <v>230.04660000000001</v>
      </c>
      <c r="Z6" s="1">
        <v>252.7114</v>
      </c>
      <c r="AA6" s="1">
        <v>206.4434</v>
      </c>
      <c r="AB6" s="1">
        <v>195.1386</v>
      </c>
      <c r="AC6" s="1">
        <v>205.48400000000001</v>
      </c>
      <c r="AD6" s="1">
        <v>203.6514</v>
      </c>
      <c r="AE6" s="1">
        <v>192.19759999999999</v>
      </c>
      <c r="AF6" s="1">
        <v>201.6926</v>
      </c>
      <c r="AG6" s="1">
        <v>215.58840000000001</v>
      </c>
      <c r="AH6" s="1">
        <v>220.60900000000001</v>
      </c>
      <c r="AI6" s="1" t="s">
        <v>39</v>
      </c>
      <c r="AJ6" s="1">
        <f>ROUND(G6*S6,0)</f>
        <v>72</v>
      </c>
      <c r="AK6" s="1">
        <f>ROUND(G6*T6,0)</f>
        <v>300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40</v>
      </c>
      <c r="B7" s="1" t="s">
        <v>37</v>
      </c>
      <c r="C7" s="1">
        <v>584.29499999999996</v>
      </c>
      <c r="D7" s="1">
        <v>147.10499999999999</v>
      </c>
      <c r="E7" s="1">
        <v>354.10399999999998</v>
      </c>
      <c r="F7" s="1">
        <v>292.71300000000002</v>
      </c>
      <c r="G7" s="7">
        <v>1</v>
      </c>
      <c r="H7" s="1">
        <v>45</v>
      </c>
      <c r="I7" s="1" t="s">
        <v>38</v>
      </c>
      <c r="J7" s="1">
        <v>324.45</v>
      </c>
      <c r="K7" s="1">
        <f t="shared" si="2"/>
        <v>29.653999999999996</v>
      </c>
      <c r="L7" s="1"/>
      <c r="M7" s="1"/>
      <c r="N7" s="1">
        <v>132.6680200000001</v>
      </c>
      <c r="O7" s="1"/>
      <c r="P7" s="1">
        <v>248.7889799999999</v>
      </c>
      <c r="Q7" s="1">
        <f t="shared" ref="Q7:Q70" si="3">E7/5</f>
        <v>70.820799999999991</v>
      </c>
      <c r="R7" s="5">
        <f t="shared" ref="R7:R13" si="4">11*Q7-P7-O7-N7-F7</f>
        <v>104.85879999999992</v>
      </c>
      <c r="S7" s="5">
        <f t="shared" ref="S7" si="5">R7-Q7*0.45</f>
        <v>72.989439999999917</v>
      </c>
      <c r="T7" s="5"/>
      <c r="U7" s="5"/>
      <c r="V7" s="1"/>
      <c r="W7" s="1">
        <f t="shared" ref="W7:W70" si="6">(F7+N7+O7+P7+S7)/Q7</f>
        <v>10.55</v>
      </c>
      <c r="X7" s="1">
        <f t="shared" ref="X7:X70" si="7">(F7+N7+O7+P7)/Q7</f>
        <v>9.5193784876759384</v>
      </c>
      <c r="Y7" s="1">
        <v>73.962599999999995</v>
      </c>
      <c r="Z7" s="1">
        <v>70.432600000000008</v>
      </c>
      <c r="AA7" s="1">
        <v>71.752600000000001</v>
      </c>
      <c r="AB7" s="1">
        <v>76.904200000000003</v>
      </c>
      <c r="AC7" s="1">
        <v>76.995399999999989</v>
      </c>
      <c r="AD7" s="1">
        <v>76.400400000000005</v>
      </c>
      <c r="AE7" s="1">
        <v>71.605999999999995</v>
      </c>
      <c r="AF7" s="1">
        <v>74.892399999999995</v>
      </c>
      <c r="AG7" s="1">
        <v>80.116600000000005</v>
      </c>
      <c r="AH7" s="1">
        <v>101.74720000000001</v>
      </c>
      <c r="AI7" s="1"/>
      <c r="AJ7" s="1">
        <f t="shared" ref="AJ7:AK70" si="8">ROUND(G7*S7,0)</f>
        <v>73</v>
      </c>
      <c r="AK7" s="1">
        <f t="shared" ref="AK7:AK70" si="9">ROUND(G7*T7,0)</f>
        <v>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41</v>
      </c>
      <c r="B8" s="1" t="s">
        <v>37</v>
      </c>
      <c r="C8" s="1">
        <v>651.4</v>
      </c>
      <c r="D8" s="1">
        <v>179.58</v>
      </c>
      <c r="E8" s="1">
        <v>375.64299999999997</v>
      </c>
      <c r="F8" s="1">
        <v>373.65100000000001</v>
      </c>
      <c r="G8" s="7">
        <v>1</v>
      </c>
      <c r="H8" s="1">
        <v>45</v>
      </c>
      <c r="I8" s="1" t="s">
        <v>38</v>
      </c>
      <c r="J8" s="1">
        <v>354.95</v>
      </c>
      <c r="K8" s="1">
        <f t="shared" si="2"/>
        <v>20.692999999999984</v>
      </c>
      <c r="L8" s="1"/>
      <c r="M8" s="1"/>
      <c r="N8" s="1">
        <v>112.7482999999999</v>
      </c>
      <c r="O8" s="1"/>
      <c r="P8" s="1">
        <v>187.63670000000019</v>
      </c>
      <c r="Q8" s="1">
        <f t="shared" si="3"/>
        <v>75.128599999999992</v>
      </c>
      <c r="R8" s="5">
        <f t="shared" si="4"/>
        <v>152.37859999999995</v>
      </c>
      <c r="S8" s="5">
        <f>R8-Q8*0.55</f>
        <v>111.05786999999995</v>
      </c>
      <c r="T8" s="5"/>
      <c r="U8" s="5"/>
      <c r="V8" s="1"/>
      <c r="W8" s="1">
        <f t="shared" si="6"/>
        <v>10.450000000000001</v>
      </c>
      <c r="X8" s="1">
        <f t="shared" si="7"/>
        <v>8.9717630835660476</v>
      </c>
      <c r="Y8" s="1">
        <v>75.173400000000001</v>
      </c>
      <c r="Z8" s="1">
        <v>77.520799999999994</v>
      </c>
      <c r="AA8" s="1">
        <v>81.404200000000003</v>
      </c>
      <c r="AB8" s="1">
        <v>85.80080000000001</v>
      </c>
      <c r="AC8" s="1">
        <v>88.909000000000006</v>
      </c>
      <c r="AD8" s="1">
        <v>97.507800000000003</v>
      </c>
      <c r="AE8" s="1">
        <v>90.278199999999998</v>
      </c>
      <c r="AF8" s="1">
        <v>104.41200000000001</v>
      </c>
      <c r="AG8" s="1">
        <v>115.81480000000001</v>
      </c>
      <c r="AH8" s="1">
        <v>48.755200000000002</v>
      </c>
      <c r="AI8" s="1"/>
      <c r="AJ8" s="1">
        <f t="shared" si="8"/>
        <v>111</v>
      </c>
      <c r="AK8" s="1">
        <f t="shared" si="9"/>
        <v>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42</v>
      </c>
      <c r="B9" s="1" t="s">
        <v>43</v>
      </c>
      <c r="C9" s="1">
        <v>473</v>
      </c>
      <c r="D9" s="1">
        <v>138</v>
      </c>
      <c r="E9" s="1">
        <v>278</v>
      </c>
      <c r="F9" s="1">
        <v>277</v>
      </c>
      <c r="G9" s="7">
        <v>0.45</v>
      </c>
      <c r="H9" s="1">
        <v>45</v>
      </c>
      <c r="I9" s="1" t="s">
        <v>38</v>
      </c>
      <c r="J9" s="1">
        <v>284</v>
      </c>
      <c r="K9" s="1">
        <f t="shared" si="2"/>
        <v>-6</v>
      </c>
      <c r="L9" s="1"/>
      <c r="M9" s="1"/>
      <c r="N9" s="1">
        <v>87.800000000000068</v>
      </c>
      <c r="O9" s="1"/>
      <c r="P9" s="1">
        <v>94.199999999999932</v>
      </c>
      <c r="Q9" s="1">
        <f t="shared" si="3"/>
        <v>55.6</v>
      </c>
      <c r="R9" s="5">
        <f t="shared" si="4"/>
        <v>152.60000000000002</v>
      </c>
      <c r="S9" s="5">
        <f t="shared" ref="S9:S11" si="10">R9-Q9*0.55</f>
        <v>122.02000000000002</v>
      </c>
      <c r="T9" s="5"/>
      <c r="U9" s="5"/>
      <c r="V9" s="1"/>
      <c r="W9" s="1">
        <f t="shared" si="6"/>
        <v>10.45</v>
      </c>
      <c r="X9" s="1">
        <f t="shared" si="7"/>
        <v>8.2553956834532372</v>
      </c>
      <c r="Y9" s="1">
        <v>52.8</v>
      </c>
      <c r="Z9" s="1">
        <v>58.2</v>
      </c>
      <c r="AA9" s="1">
        <v>60.2</v>
      </c>
      <c r="AB9" s="1">
        <v>64.599999999999994</v>
      </c>
      <c r="AC9" s="1">
        <v>65</v>
      </c>
      <c r="AD9" s="1">
        <v>68.2</v>
      </c>
      <c r="AE9" s="1">
        <v>60.8</v>
      </c>
      <c r="AF9" s="1">
        <v>55.4</v>
      </c>
      <c r="AG9" s="1">
        <v>61.8</v>
      </c>
      <c r="AH9" s="1">
        <v>68</v>
      </c>
      <c r="AI9" s="1"/>
      <c r="AJ9" s="1">
        <f t="shared" si="8"/>
        <v>55</v>
      </c>
      <c r="AK9" s="1">
        <f t="shared" si="9"/>
        <v>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44</v>
      </c>
      <c r="B10" s="1" t="s">
        <v>43</v>
      </c>
      <c r="C10" s="1">
        <v>1349</v>
      </c>
      <c r="D10" s="1">
        <v>102</v>
      </c>
      <c r="E10" s="1">
        <v>636</v>
      </c>
      <c r="F10" s="1">
        <v>537</v>
      </c>
      <c r="G10" s="7">
        <v>0.45</v>
      </c>
      <c r="H10" s="1">
        <v>45</v>
      </c>
      <c r="I10" s="1" t="s">
        <v>38</v>
      </c>
      <c r="J10" s="1">
        <v>641</v>
      </c>
      <c r="K10" s="1">
        <f t="shared" si="2"/>
        <v>-5</v>
      </c>
      <c r="L10" s="1"/>
      <c r="M10" s="1"/>
      <c r="N10" s="1">
        <v>323.19999999999982</v>
      </c>
      <c r="O10" s="1"/>
      <c r="P10" s="1">
        <v>211.80000000000021</v>
      </c>
      <c r="Q10" s="1">
        <f t="shared" si="3"/>
        <v>127.2</v>
      </c>
      <c r="R10" s="5">
        <f t="shared" si="4"/>
        <v>327.20000000000005</v>
      </c>
      <c r="S10" s="5">
        <f t="shared" si="10"/>
        <v>257.24</v>
      </c>
      <c r="T10" s="5"/>
      <c r="U10" s="5"/>
      <c r="V10" s="1"/>
      <c r="W10" s="1">
        <f t="shared" si="6"/>
        <v>10.45</v>
      </c>
      <c r="X10" s="1">
        <f t="shared" si="7"/>
        <v>8.4276729559748418</v>
      </c>
      <c r="Y10" s="1">
        <v>132.4</v>
      </c>
      <c r="Z10" s="1">
        <v>135.6</v>
      </c>
      <c r="AA10" s="1">
        <v>144.4</v>
      </c>
      <c r="AB10" s="1">
        <v>158.6</v>
      </c>
      <c r="AC10" s="1">
        <v>159.6</v>
      </c>
      <c r="AD10" s="1">
        <v>141.19999999999999</v>
      </c>
      <c r="AE10" s="1">
        <v>130.80000000000001</v>
      </c>
      <c r="AF10" s="1">
        <v>152.80000000000001</v>
      </c>
      <c r="AG10" s="1">
        <v>150.19999999999999</v>
      </c>
      <c r="AH10" s="1">
        <v>133.19999999999999</v>
      </c>
      <c r="AI10" s="1"/>
      <c r="AJ10" s="1">
        <f t="shared" si="8"/>
        <v>116</v>
      </c>
      <c r="AK10" s="1">
        <f t="shared" si="9"/>
        <v>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45</v>
      </c>
      <c r="B11" s="1" t="s">
        <v>43</v>
      </c>
      <c r="C11" s="1">
        <v>201</v>
      </c>
      <c r="D11" s="1"/>
      <c r="E11" s="1">
        <v>76</v>
      </c>
      <c r="F11" s="1">
        <v>114</v>
      </c>
      <c r="G11" s="7">
        <v>0.17</v>
      </c>
      <c r="H11" s="1">
        <v>180</v>
      </c>
      <c r="I11" s="1" t="s">
        <v>38</v>
      </c>
      <c r="J11" s="1">
        <v>76</v>
      </c>
      <c r="K11" s="1">
        <f t="shared" si="2"/>
        <v>0</v>
      </c>
      <c r="L11" s="1"/>
      <c r="M11" s="1"/>
      <c r="N11" s="1">
        <v>0</v>
      </c>
      <c r="O11" s="1"/>
      <c r="P11" s="1">
        <v>0</v>
      </c>
      <c r="Q11" s="1">
        <f t="shared" si="3"/>
        <v>15.2</v>
      </c>
      <c r="R11" s="5">
        <f t="shared" si="4"/>
        <v>53.199999999999989</v>
      </c>
      <c r="S11" s="5">
        <f t="shared" si="10"/>
        <v>44.839999999999989</v>
      </c>
      <c r="T11" s="5"/>
      <c r="U11" s="5"/>
      <c r="V11" s="1"/>
      <c r="W11" s="1">
        <f t="shared" si="6"/>
        <v>10.45</v>
      </c>
      <c r="X11" s="1">
        <f t="shared" si="7"/>
        <v>7.5</v>
      </c>
      <c r="Y11" s="1">
        <v>12.4</v>
      </c>
      <c r="Z11" s="1">
        <v>8.6</v>
      </c>
      <c r="AA11" s="1">
        <v>16</v>
      </c>
      <c r="AB11" s="1">
        <v>20</v>
      </c>
      <c r="AC11" s="1">
        <v>15.8</v>
      </c>
      <c r="AD11" s="1">
        <v>11.2</v>
      </c>
      <c r="AE11" s="1">
        <v>8.1999999999999993</v>
      </c>
      <c r="AF11" s="1">
        <v>7.4</v>
      </c>
      <c r="AG11" s="1">
        <v>11.6</v>
      </c>
      <c r="AH11" s="1">
        <v>14</v>
      </c>
      <c r="AI11" s="1"/>
      <c r="AJ11" s="1">
        <f t="shared" si="8"/>
        <v>8</v>
      </c>
      <c r="AK11" s="1">
        <f t="shared" si="9"/>
        <v>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46</v>
      </c>
      <c r="B12" s="1" t="s">
        <v>43</v>
      </c>
      <c r="C12" s="1">
        <v>174</v>
      </c>
      <c r="D12" s="1">
        <v>24</v>
      </c>
      <c r="E12" s="1">
        <v>35</v>
      </c>
      <c r="F12" s="1">
        <v>110</v>
      </c>
      <c r="G12" s="7">
        <v>0.3</v>
      </c>
      <c r="H12" s="1">
        <v>40</v>
      </c>
      <c r="I12" s="1" t="s">
        <v>38</v>
      </c>
      <c r="J12" s="1">
        <v>35</v>
      </c>
      <c r="K12" s="1">
        <f t="shared" si="2"/>
        <v>0</v>
      </c>
      <c r="L12" s="1"/>
      <c r="M12" s="1"/>
      <c r="N12" s="1">
        <v>72.399999999999977</v>
      </c>
      <c r="O12" s="1"/>
      <c r="P12" s="1">
        <v>0</v>
      </c>
      <c r="Q12" s="1">
        <f t="shared" si="3"/>
        <v>7</v>
      </c>
      <c r="R12" s="5"/>
      <c r="S12" s="5">
        <f t="shared" ref="S12:S70" si="11">R12</f>
        <v>0</v>
      </c>
      <c r="T12" s="5"/>
      <c r="U12" s="5"/>
      <c r="V12" s="1"/>
      <c r="W12" s="1">
        <f t="shared" si="6"/>
        <v>26.057142857142853</v>
      </c>
      <c r="X12" s="1">
        <f t="shared" si="7"/>
        <v>26.057142857142853</v>
      </c>
      <c r="Y12" s="1">
        <v>14.6</v>
      </c>
      <c r="Z12" s="1">
        <v>19.399999999999999</v>
      </c>
      <c r="AA12" s="1">
        <v>19.399999999999999</v>
      </c>
      <c r="AB12" s="1">
        <v>21</v>
      </c>
      <c r="AC12" s="1">
        <v>17</v>
      </c>
      <c r="AD12" s="1">
        <v>13.6</v>
      </c>
      <c r="AE12" s="1">
        <v>19</v>
      </c>
      <c r="AF12" s="1">
        <v>20.8</v>
      </c>
      <c r="AG12" s="1">
        <v>17.8</v>
      </c>
      <c r="AH12" s="1">
        <v>10.6</v>
      </c>
      <c r="AI12" s="21" t="s">
        <v>115</v>
      </c>
      <c r="AJ12" s="1">
        <f t="shared" si="8"/>
        <v>0</v>
      </c>
      <c r="AK12" s="1">
        <f t="shared" si="9"/>
        <v>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47</v>
      </c>
      <c r="B13" s="1" t="s">
        <v>43</v>
      </c>
      <c r="C13" s="1">
        <v>362</v>
      </c>
      <c r="D13" s="1">
        <v>15</v>
      </c>
      <c r="E13" s="1">
        <v>196</v>
      </c>
      <c r="F13" s="1">
        <v>110</v>
      </c>
      <c r="G13" s="7">
        <v>0.17</v>
      </c>
      <c r="H13" s="1">
        <v>180</v>
      </c>
      <c r="I13" s="1" t="s">
        <v>38</v>
      </c>
      <c r="J13" s="1">
        <v>196</v>
      </c>
      <c r="K13" s="1">
        <f t="shared" si="2"/>
        <v>0</v>
      </c>
      <c r="L13" s="1"/>
      <c r="M13" s="1"/>
      <c r="N13" s="1">
        <v>137.80000000000001</v>
      </c>
      <c r="O13" s="1"/>
      <c r="P13" s="1">
        <v>163.19999999999999</v>
      </c>
      <c r="Q13" s="1">
        <f t="shared" si="3"/>
        <v>39.200000000000003</v>
      </c>
      <c r="R13" s="5">
        <f t="shared" si="4"/>
        <v>20.200000000000045</v>
      </c>
      <c r="S13" s="5">
        <f t="shared" si="11"/>
        <v>20.200000000000045</v>
      </c>
      <c r="T13" s="5"/>
      <c r="U13" s="5"/>
      <c r="V13" s="1"/>
      <c r="W13" s="1">
        <f t="shared" si="6"/>
        <v>11</v>
      </c>
      <c r="X13" s="1">
        <f t="shared" si="7"/>
        <v>10.48469387755102</v>
      </c>
      <c r="Y13" s="1">
        <v>45.2</v>
      </c>
      <c r="Z13" s="1">
        <v>39.799999999999997</v>
      </c>
      <c r="AA13" s="1">
        <v>37</v>
      </c>
      <c r="AB13" s="1">
        <v>43</v>
      </c>
      <c r="AC13" s="1">
        <v>44.2</v>
      </c>
      <c r="AD13" s="1">
        <v>32.4</v>
      </c>
      <c r="AE13" s="1">
        <v>25.4</v>
      </c>
      <c r="AF13" s="1">
        <v>28.6</v>
      </c>
      <c r="AG13" s="1">
        <v>31.6</v>
      </c>
      <c r="AH13" s="1">
        <v>42.2</v>
      </c>
      <c r="AI13" s="1"/>
      <c r="AJ13" s="1">
        <f t="shared" si="8"/>
        <v>3</v>
      </c>
      <c r="AK13" s="1">
        <f t="shared" si="9"/>
        <v>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3" t="s">
        <v>48</v>
      </c>
      <c r="B14" s="13" t="s">
        <v>43</v>
      </c>
      <c r="C14" s="13"/>
      <c r="D14" s="13"/>
      <c r="E14" s="13">
        <v>-1</v>
      </c>
      <c r="F14" s="13"/>
      <c r="G14" s="14">
        <v>0</v>
      </c>
      <c r="H14" s="13">
        <v>50</v>
      </c>
      <c r="I14" s="13" t="s">
        <v>38</v>
      </c>
      <c r="J14" s="13"/>
      <c r="K14" s="13">
        <f t="shared" si="2"/>
        <v>-1</v>
      </c>
      <c r="L14" s="13"/>
      <c r="M14" s="13"/>
      <c r="N14" s="13">
        <v>0</v>
      </c>
      <c r="O14" s="13"/>
      <c r="P14" s="13">
        <v>0</v>
      </c>
      <c r="Q14" s="13">
        <f t="shared" si="3"/>
        <v>-0.2</v>
      </c>
      <c r="R14" s="15"/>
      <c r="S14" s="5">
        <f t="shared" si="11"/>
        <v>0</v>
      </c>
      <c r="T14" s="5"/>
      <c r="U14" s="15"/>
      <c r="V14" s="13"/>
      <c r="W14" s="1">
        <f t="shared" si="6"/>
        <v>0</v>
      </c>
      <c r="X14" s="13">
        <f t="shared" si="7"/>
        <v>0</v>
      </c>
      <c r="Y14" s="13">
        <v>-0.2</v>
      </c>
      <c r="Z14" s="13">
        <v>-1</v>
      </c>
      <c r="AA14" s="13">
        <v>-1</v>
      </c>
      <c r="AB14" s="13">
        <v>1</v>
      </c>
      <c r="AC14" s="13">
        <v>1</v>
      </c>
      <c r="AD14" s="13">
        <v>0</v>
      </c>
      <c r="AE14" s="13">
        <v>0</v>
      </c>
      <c r="AF14" s="13">
        <v>0.4</v>
      </c>
      <c r="AG14" s="13">
        <v>0.4</v>
      </c>
      <c r="AH14" s="13">
        <v>0.2</v>
      </c>
      <c r="AI14" s="13" t="s">
        <v>49</v>
      </c>
      <c r="AJ14" s="1">
        <f t="shared" si="8"/>
        <v>0</v>
      </c>
      <c r="AK14" s="1">
        <f t="shared" si="9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50</v>
      </c>
      <c r="B15" s="1" t="s">
        <v>43</v>
      </c>
      <c r="C15" s="1">
        <v>67</v>
      </c>
      <c r="D15" s="1"/>
      <c r="E15" s="1">
        <v>33</v>
      </c>
      <c r="F15" s="1">
        <v>33</v>
      </c>
      <c r="G15" s="7">
        <v>0.35</v>
      </c>
      <c r="H15" s="1">
        <v>50</v>
      </c>
      <c r="I15" s="1" t="s">
        <v>38</v>
      </c>
      <c r="J15" s="1">
        <v>36</v>
      </c>
      <c r="K15" s="1">
        <f t="shared" si="2"/>
        <v>-3</v>
      </c>
      <c r="L15" s="1"/>
      <c r="M15" s="1"/>
      <c r="N15" s="1">
        <v>0</v>
      </c>
      <c r="O15" s="1"/>
      <c r="P15" s="1">
        <v>0</v>
      </c>
      <c r="Q15" s="1">
        <f t="shared" si="3"/>
        <v>6.6</v>
      </c>
      <c r="R15" s="5">
        <f t="shared" ref="R15:R46" si="12">11*Q15-P15-O15-N15-F15</f>
        <v>39.599999999999994</v>
      </c>
      <c r="S15" s="5">
        <v>20</v>
      </c>
      <c r="T15" s="5"/>
      <c r="U15" s="5">
        <v>20</v>
      </c>
      <c r="V15" s="1" t="s">
        <v>154</v>
      </c>
      <c r="W15" s="1">
        <f t="shared" si="6"/>
        <v>8.0303030303030312</v>
      </c>
      <c r="X15" s="1">
        <f t="shared" si="7"/>
        <v>5</v>
      </c>
      <c r="Y15" s="1">
        <v>6.2</v>
      </c>
      <c r="Z15" s="1">
        <v>-0.6</v>
      </c>
      <c r="AA15" s="1">
        <v>0</v>
      </c>
      <c r="AB15" s="1">
        <v>5.8</v>
      </c>
      <c r="AC15" s="1">
        <v>6.2</v>
      </c>
      <c r="AD15" s="1">
        <v>0.2</v>
      </c>
      <c r="AE15" s="1">
        <v>-0.8</v>
      </c>
      <c r="AF15" s="1">
        <v>5.2</v>
      </c>
      <c r="AG15" s="1">
        <v>5.6</v>
      </c>
      <c r="AH15" s="1">
        <v>2.6</v>
      </c>
      <c r="AI15" s="1" t="s">
        <v>51</v>
      </c>
      <c r="AJ15" s="1">
        <f t="shared" si="8"/>
        <v>7</v>
      </c>
      <c r="AK15" s="1">
        <f t="shared" si="9"/>
        <v>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52</v>
      </c>
      <c r="B16" s="1" t="s">
        <v>37</v>
      </c>
      <c r="C16" s="1">
        <v>468.27699999999999</v>
      </c>
      <c r="D16" s="1">
        <v>705.5</v>
      </c>
      <c r="E16" s="1">
        <v>782.71100000000001</v>
      </c>
      <c r="F16" s="1">
        <v>319.66399999999999</v>
      </c>
      <c r="G16" s="7">
        <v>1</v>
      </c>
      <c r="H16" s="1">
        <v>55</v>
      </c>
      <c r="I16" s="1" t="s">
        <v>38</v>
      </c>
      <c r="J16" s="1">
        <v>742.2</v>
      </c>
      <c r="K16" s="1">
        <f t="shared" si="2"/>
        <v>40.510999999999967</v>
      </c>
      <c r="L16" s="1"/>
      <c r="M16" s="1"/>
      <c r="N16" s="1">
        <v>0</v>
      </c>
      <c r="O16" s="1"/>
      <c r="P16" s="1">
        <v>899.30539999999996</v>
      </c>
      <c r="Q16" s="1">
        <f t="shared" si="3"/>
        <v>156.54220000000001</v>
      </c>
      <c r="R16" s="5">
        <f t="shared" si="12"/>
        <v>502.99480000000017</v>
      </c>
      <c r="S16" s="5">
        <f t="shared" ref="S16:S19" si="13">R16-Q16*0.55</f>
        <v>416.89659000000017</v>
      </c>
      <c r="T16" s="5">
        <v>200</v>
      </c>
      <c r="U16" s="5"/>
      <c r="V16" s="1"/>
      <c r="W16" s="1">
        <f t="shared" ref="W16:W24" si="14">(F16+N16+O16+P16+S16+T16)/Q16</f>
        <v>11.727610765659357</v>
      </c>
      <c r="X16" s="1">
        <f t="shared" si="7"/>
        <v>7.786842142246627</v>
      </c>
      <c r="Y16" s="1">
        <v>148.0136</v>
      </c>
      <c r="Z16" s="1">
        <v>86.253</v>
      </c>
      <c r="AA16" s="1">
        <v>82.231799999999993</v>
      </c>
      <c r="AB16" s="1">
        <v>74.808599999999998</v>
      </c>
      <c r="AC16" s="1">
        <v>80.048199999999994</v>
      </c>
      <c r="AD16" s="1">
        <v>77.3416</v>
      </c>
      <c r="AE16" s="1">
        <v>78.067999999999998</v>
      </c>
      <c r="AF16" s="1">
        <v>98.693399999999997</v>
      </c>
      <c r="AG16" s="1">
        <v>106.9198</v>
      </c>
      <c r="AH16" s="1">
        <v>145.11779999999999</v>
      </c>
      <c r="AI16" s="1" t="s">
        <v>53</v>
      </c>
      <c r="AJ16" s="1">
        <f t="shared" si="8"/>
        <v>417</v>
      </c>
      <c r="AK16" s="1">
        <f t="shared" si="9"/>
        <v>200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54</v>
      </c>
      <c r="B17" s="1" t="s">
        <v>37</v>
      </c>
      <c r="C17" s="1">
        <v>2872.373</v>
      </c>
      <c r="D17" s="1">
        <v>899.54600000000005</v>
      </c>
      <c r="E17" s="1">
        <v>2398.7269999999999</v>
      </c>
      <c r="F17" s="1">
        <v>1114.232</v>
      </c>
      <c r="G17" s="7">
        <v>1</v>
      </c>
      <c r="H17" s="1">
        <v>50</v>
      </c>
      <c r="I17" s="1" t="s">
        <v>38</v>
      </c>
      <c r="J17" s="1">
        <v>2388.71</v>
      </c>
      <c r="K17" s="1">
        <f t="shared" si="2"/>
        <v>10.016999999999825</v>
      </c>
      <c r="L17" s="1"/>
      <c r="M17" s="1"/>
      <c r="N17" s="1">
        <v>794.53142000000003</v>
      </c>
      <c r="O17" s="1">
        <v>600</v>
      </c>
      <c r="P17" s="1">
        <v>1928.06158</v>
      </c>
      <c r="Q17" s="1">
        <f t="shared" si="3"/>
        <v>479.74539999999996</v>
      </c>
      <c r="R17" s="5">
        <f t="shared" si="12"/>
        <v>840.37439999999947</v>
      </c>
      <c r="S17" s="5">
        <f t="shared" si="13"/>
        <v>576.51442999999949</v>
      </c>
      <c r="T17" s="5">
        <v>600</v>
      </c>
      <c r="U17" s="5"/>
      <c r="V17" s="1"/>
      <c r="W17" s="1">
        <f t="shared" si="14"/>
        <v>11.700663372697269</v>
      </c>
      <c r="X17" s="1">
        <f t="shared" si="7"/>
        <v>9.2482908642792641</v>
      </c>
      <c r="Y17" s="1">
        <v>472.3818</v>
      </c>
      <c r="Z17" s="1">
        <v>328.16019999999997</v>
      </c>
      <c r="AA17" s="1">
        <v>337.84980000000002</v>
      </c>
      <c r="AB17" s="1">
        <v>386.88420000000002</v>
      </c>
      <c r="AC17" s="1">
        <v>415.35939999999999</v>
      </c>
      <c r="AD17" s="1">
        <v>336.47320000000002</v>
      </c>
      <c r="AE17" s="1">
        <v>306.82859999999999</v>
      </c>
      <c r="AF17" s="1">
        <v>393.04039999999998</v>
      </c>
      <c r="AG17" s="1">
        <v>426.37079999999997</v>
      </c>
      <c r="AH17" s="1">
        <v>469.38080000000002</v>
      </c>
      <c r="AI17" s="1" t="s">
        <v>53</v>
      </c>
      <c r="AJ17" s="1">
        <f t="shared" si="8"/>
        <v>577</v>
      </c>
      <c r="AK17" s="1">
        <f t="shared" si="9"/>
        <v>600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55</v>
      </c>
      <c r="B18" s="1" t="s">
        <v>37</v>
      </c>
      <c r="C18" s="1">
        <v>222.50200000000001</v>
      </c>
      <c r="D18" s="1">
        <v>111.22</v>
      </c>
      <c r="E18" s="1">
        <v>142.44900000000001</v>
      </c>
      <c r="F18" s="1">
        <v>168.36699999999999</v>
      </c>
      <c r="G18" s="7">
        <v>1</v>
      </c>
      <c r="H18" s="1">
        <v>60</v>
      </c>
      <c r="I18" s="1" t="s">
        <v>38</v>
      </c>
      <c r="J18" s="1">
        <v>141.31</v>
      </c>
      <c r="K18" s="1">
        <f t="shared" si="2"/>
        <v>1.13900000000001</v>
      </c>
      <c r="L18" s="1"/>
      <c r="M18" s="1"/>
      <c r="N18" s="1">
        <v>62.769400000000083</v>
      </c>
      <c r="O18" s="1"/>
      <c r="P18" s="1">
        <v>21.315599999999929</v>
      </c>
      <c r="Q18" s="1">
        <f t="shared" si="3"/>
        <v>28.489800000000002</v>
      </c>
      <c r="R18" s="5">
        <f t="shared" si="12"/>
        <v>60.935800000000057</v>
      </c>
      <c r="S18" s="5">
        <f t="shared" si="13"/>
        <v>45.26641000000005</v>
      </c>
      <c r="T18" s="5"/>
      <c r="U18" s="5"/>
      <c r="V18" s="1"/>
      <c r="W18" s="1">
        <f t="shared" si="14"/>
        <v>10.450000000000001</v>
      </c>
      <c r="X18" s="1">
        <f t="shared" si="7"/>
        <v>8.8611362663128546</v>
      </c>
      <c r="Y18" s="1">
        <v>27.704999999999998</v>
      </c>
      <c r="Z18" s="1">
        <v>33.787400000000012</v>
      </c>
      <c r="AA18" s="1">
        <v>32.773800000000001</v>
      </c>
      <c r="AB18" s="1">
        <v>29.477599999999999</v>
      </c>
      <c r="AC18" s="1">
        <v>35.4602</v>
      </c>
      <c r="AD18" s="1">
        <v>38.959200000000003</v>
      </c>
      <c r="AE18" s="1">
        <v>34.006399999999999</v>
      </c>
      <c r="AF18" s="1">
        <v>27.367000000000001</v>
      </c>
      <c r="AG18" s="1">
        <v>27.3048</v>
      </c>
      <c r="AH18" s="1">
        <v>26.466000000000001</v>
      </c>
      <c r="AI18" s="1" t="s">
        <v>56</v>
      </c>
      <c r="AJ18" s="1">
        <f t="shared" si="8"/>
        <v>45</v>
      </c>
      <c r="AK18" s="1">
        <f t="shared" si="9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57</v>
      </c>
      <c r="B19" s="1" t="s">
        <v>37</v>
      </c>
      <c r="C19" s="1">
        <v>735.01199999999994</v>
      </c>
      <c r="D19" s="1"/>
      <c r="E19" s="1">
        <v>429.28800000000001</v>
      </c>
      <c r="F19" s="1">
        <v>203.27099999999999</v>
      </c>
      <c r="G19" s="7">
        <v>1</v>
      </c>
      <c r="H19" s="1">
        <v>60</v>
      </c>
      <c r="I19" s="1" t="s">
        <v>38</v>
      </c>
      <c r="J19" s="1">
        <v>430</v>
      </c>
      <c r="K19" s="1">
        <f t="shared" si="2"/>
        <v>-0.71199999999998909</v>
      </c>
      <c r="L19" s="1"/>
      <c r="M19" s="1"/>
      <c r="N19" s="1">
        <v>0</v>
      </c>
      <c r="O19" s="1"/>
      <c r="P19" s="1">
        <v>464.82199999999989</v>
      </c>
      <c r="Q19" s="1">
        <f t="shared" si="3"/>
        <v>85.857600000000005</v>
      </c>
      <c r="R19" s="5">
        <f t="shared" si="12"/>
        <v>276.34060000000022</v>
      </c>
      <c r="S19" s="5">
        <f t="shared" si="13"/>
        <v>229.11892000000023</v>
      </c>
      <c r="T19" s="5"/>
      <c r="U19" s="5"/>
      <c r="V19" s="1"/>
      <c r="W19" s="1">
        <f t="shared" si="14"/>
        <v>10.450000000000001</v>
      </c>
      <c r="X19" s="1">
        <f t="shared" si="7"/>
        <v>7.7814078194591954</v>
      </c>
      <c r="Y19" s="1">
        <v>79.802199999999999</v>
      </c>
      <c r="Z19" s="1">
        <v>69.794600000000003</v>
      </c>
      <c r="AA19" s="1">
        <v>72.757599999999996</v>
      </c>
      <c r="AB19" s="1">
        <v>88.82820000000001</v>
      </c>
      <c r="AC19" s="1">
        <v>87.918800000000005</v>
      </c>
      <c r="AD19" s="1">
        <v>76.506399999999999</v>
      </c>
      <c r="AE19" s="1">
        <v>77.945599999999999</v>
      </c>
      <c r="AF19" s="1">
        <v>116.3352</v>
      </c>
      <c r="AG19" s="1">
        <v>136.83199999999999</v>
      </c>
      <c r="AH19" s="1">
        <v>184.4006</v>
      </c>
      <c r="AI19" s="1" t="s">
        <v>58</v>
      </c>
      <c r="AJ19" s="1">
        <f t="shared" si="8"/>
        <v>229</v>
      </c>
      <c r="AK19" s="1">
        <f t="shared" si="9"/>
        <v>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59</v>
      </c>
      <c r="B20" s="1" t="s">
        <v>37</v>
      </c>
      <c r="C20" s="1">
        <v>251.72200000000001</v>
      </c>
      <c r="D20" s="1">
        <v>26.559000000000001</v>
      </c>
      <c r="E20" s="1">
        <v>81.415999999999997</v>
      </c>
      <c r="F20" s="1">
        <v>149.94</v>
      </c>
      <c r="G20" s="7">
        <v>1</v>
      </c>
      <c r="H20" s="1">
        <v>60</v>
      </c>
      <c r="I20" s="1" t="s">
        <v>38</v>
      </c>
      <c r="J20" s="1">
        <v>79.23</v>
      </c>
      <c r="K20" s="1">
        <f t="shared" si="2"/>
        <v>2.1859999999999928</v>
      </c>
      <c r="L20" s="1"/>
      <c r="M20" s="1"/>
      <c r="N20" s="1">
        <v>92.983399999999989</v>
      </c>
      <c r="O20" s="1"/>
      <c r="P20" s="1">
        <v>0</v>
      </c>
      <c r="Q20" s="1">
        <f t="shared" si="3"/>
        <v>16.283200000000001</v>
      </c>
      <c r="R20" s="5"/>
      <c r="S20" s="5">
        <f t="shared" si="11"/>
        <v>0</v>
      </c>
      <c r="T20" s="5"/>
      <c r="U20" s="5"/>
      <c r="V20" s="1"/>
      <c r="W20" s="1">
        <f t="shared" si="14"/>
        <v>14.918652353345777</v>
      </c>
      <c r="X20" s="1">
        <f t="shared" si="7"/>
        <v>14.918652353345777</v>
      </c>
      <c r="Y20" s="1">
        <v>21.6372</v>
      </c>
      <c r="Z20" s="1">
        <v>29.497800000000002</v>
      </c>
      <c r="AA20" s="1">
        <v>27.126000000000001</v>
      </c>
      <c r="AB20" s="1">
        <v>31.8126</v>
      </c>
      <c r="AC20" s="1">
        <v>32.18</v>
      </c>
      <c r="AD20" s="1">
        <v>34.949800000000003</v>
      </c>
      <c r="AE20" s="1">
        <v>35.035800000000002</v>
      </c>
      <c r="AF20" s="1">
        <v>25.678999999999998</v>
      </c>
      <c r="AG20" s="1">
        <v>25.045400000000001</v>
      </c>
      <c r="AH20" s="1">
        <v>30.6874</v>
      </c>
      <c r="AI20" s="1"/>
      <c r="AJ20" s="1">
        <f t="shared" si="8"/>
        <v>0</v>
      </c>
      <c r="AK20" s="1">
        <f t="shared" si="9"/>
        <v>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60</v>
      </c>
      <c r="B21" s="1" t="s">
        <v>37</v>
      </c>
      <c r="C21" s="1">
        <v>1880.0139999999999</v>
      </c>
      <c r="D21" s="1">
        <v>893.71</v>
      </c>
      <c r="E21" s="1">
        <v>1293.472</v>
      </c>
      <c r="F21" s="1">
        <v>1274.931</v>
      </c>
      <c r="G21" s="7">
        <v>1</v>
      </c>
      <c r="H21" s="1">
        <v>60</v>
      </c>
      <c r="I21" s="1" t="s">
        <v>38</v>
      </c>
      <c r="J21" s="1">
        <v>1230.825</v>
      </c>
      <c r="K21" s="1">
        <f t="shared" si="2"/>
        <v>62.646999999999935</v>
      </c>
      <c r="L21" s="1"/>
      <c r="M21" s="1"/>
      <c r="N21" s="1">
        <v>1086.1684</v>
      </c>
      <c r="O21" s="1">
        <v>500</v>
      </c>
      <c r="P21" s="1">
        <v>0</v>
      </c>
      <c r="Q21" s="1">
        <f t="shared" si="3"/>
        <v>258.69439999999997</v>
      </c>
      <c r="R21" s="5"/>
      <c r="S21" s="5">
        <f t="shared" si="11"/>
        <v>0</v>
      </c>
      <c r="T21" s="5"/>
      <c r="U21" s="5"/>
      <c r="V21" s="1"/>
      <c r="W21" s="1">
        <f t="shared" si="14"/>
        <v>11.05976549936914</v>
      </c>
      <c r="X21" s="1">
        <f t="shared" si="7"/>
        <v>11.05976549936914</v>
      </c>
      <c r="Y21" s="1">
        <v>253.22819999999999</v>
      </c>
      <c r="Z21" s="1">
        <v>280.7978</v>
      </c>
      <c r="AA21" s="1">
        <v>276.86579999999998</v>
      </c>
      <c r="AB21" s="1">
        <v>263.56119999999999</v>
      </c>
      <c r="AC21" s="1">
        <v>275.12</v>
      </c>
      <c r="AD21" s="1">
        <v>284.4896</v>
      </c>
      <c r="AE21" s="1">
        <v>260.23719999999997</v>
      </c>
      <c r="AF21" s="1">
        <v>255.09219999999999</v>
      </c>
      <c r="AG21" s="1">
        <v>263.87380000000002</v>
      </c>
      <c r="AH21" s="1">
        <v>275.44580000000002</v>
      </c>
      <c r="AI21" s="1" t="s">
        <v>61</v>
      </c>
      <c r="AJ21" s="1">
        <f t="shared" si="8"/>
        <v>0</v>
      </c>
      <c r="AK21" s="1">
        <f t="shared" si="9"/>
        <v>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62</v>
      </c>
      <c r="B22" s="1" t="s">
        <v>37</v>
      </c>
      <c r="C22" s="1">
        <v>899.41700000000003</v>
      </c>
      <c r="D22" s="1"/>
      <c r="E22" s="1">
        <v>373.947</v>
      </c>
      <c r="F22" s="1">
        <v>440.64499999999998</v>
      </c>
      <c r="G22" s="7">
        <v>1</v>
      </c>
      <c r="H22" s="1">
        <v>60</v>
      </c>
      <c r="I22" s="1" t="s">
        <v>38</v>
      </c>
      <c r="J22" s="1">
        <v>358.83499999999998</v>
      </c>
      <c r="K22" s="1">
        <f t="shared" si="2"/>
        <v>15.112000000000023</v>
      </c>
      <c r="L22" s="1"/>
      <c r="M22" s="1"/>
      <c r="N22" s="1">
        <v>0</v>
      </c>
      <c r="O22" s="1"/>
      <c r="P22" s="1">
        <v>350.79199999999997</v>
      </c>
      <c r="Q22" s="1">
        <f t="shared" si="3"/>
        <v>74.789400000000001</v>
      </c>
      <c r="R22" s="5">
        <f t="shared" si="12"/>
        <v>31.246400000000051</v>
      </c>
      <c r="S22" s="5">
        <f>U22</f>
        <v>0</v>
      </c>
      <c r="T22" s="5"/>
      <c r="U22" s="5">
        <v>0</v>
      </c>
      <c r="V22" s="1" t="s">
        <v>155</v>
      </c>
      <c r="W22" s="1">
        <f t="shared" si="14"/>
        <v>10.582208173885602</v>
      </c>
      <c r="X22" s="1">
        <f t="shared" si="7"/>
        <v>10.582208173885602</v>
      </c>
      <c r="Y22" s="1">
        <v>83.188800000000001</v>
      </c>
      <c r="Z22" s="1">
        <v>116.6786</v>
      </c>
      <c r="AA22" s="1">
        <v>116.6052</v>
      </c>
      <c r="AB22" s="1">
        <v>127.098</v>
      </c>
      <c r="AC22" s="1">
        <v>139.32820000000001</v>
      </c>
      <c r="AD22" s="1">
        <v>117.48860000000001</v>
      </c>
      <c r="AE22" s="1">
        <v>89.549199999999999</v>
      </c>
      <c r="AF22" s="1">
        <v>79.962400000000002</v>
      </c>
      <c r="AG22" s="1">
        <v>91.218600000000009</v>
      </c>
      <c r="AH22" s="1">
        <v>49.825800000000001</v>
      </c>
      <c r="AI22" s="1" t="s">
        <v>157</v>
      </c>
      <c r="AJ22" s="1">
        <f t="shared" si="8"/>
        <v>0</v>
      </c>
      <c r="AK22" s="1">
        <f t="shared" si="9"/>
        <v>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64</v>
      </c>
      <c r="B23" s="1" t="s">
        <v>37</v>
      </c>
      <c r="C23" s="1">
        <v>715.32399999999996</v>
      </c>
      <c r="D23" s="1"/>
      <c r="E23" s="1">
        <v>303.185</v>
      </c>
      <c r="F23" s="1">
        <v>335.21899999999999</v>
      </c>
      <c r="G23" s="7">
        <v>1</v>
      </c>
      <c r="H23" s="1">
        <v>60</v>
      </c>
      <c r="I23" s="1" t="s">
        <v>38</v>
      </c>
      <c r="J23" s="1">
        <v>289.48</v>
      </c>
      <c r="K23" s="1">
        <f t="shared" si="2"/>
        <v>13.704999999999984</v>
      </c>
      <c r="L23" s="1"/>
      <c r="M23" s="1"/>
      <c r="N23" s="1">
        <v>0</v>
      </c>
      <c r="O23" s="1"/>
      <c r="P23" s="1">
        <v>325.74799999999999</v>
      </c>
      <c r="Q23" s="1">
        <f t="shared" si="3"/>
        <v>60.637</v>
      </c>
      <c r="R23" s="5">
        <f t="shared" si="12"/>
        <v>6.0400000000000773</v>
      </c>
      <c r="S23" s="5">
        <f>U23</f>
        <v>0</v>
      </c>
      <c r="T23" s="5"/>
      <c r="U23" s="5">
        <v>0</v>
      </c>
      <c r="V23" s="1" t="s">
        <v>155</v>
      </c>
      <c r="W23" s="1">
        <f t="shared" si="14"/>
        <v>10.900390850470835</v>
      </c>
      <c r="X23" s="1">
        <f t="shared" si="7"/>
        <v>10.900390850470835</v>
      </c>
      <c r="Y23" s="1">
        <v>69.0946</v>
      </c>
      <c r="Z23" s="1">
        <v>119.038</v>
      </c>
      <c r="AA23" s="1">
        <v>118.2518</v>
      </c>
      <c r="AB23" s="1">
        <v>111.83159999999999</v>
      </c>
      <c r="AC23" s="1">
        <v>127.3006</v>
      </c>
      <c r="AD23" s="1">
        <v>116.58620000000001</v>
      </c>
      <c r="AE23" s="1">
        <v>88.330600000000004</v>
      </c>
      <c r="AF23" s="1">
        <v>75.444600000000008</v>
      </c>
      <c r="AG23" s="1">
        <v>83.411199999999994</v>
      </c>
      <c r="AH23" s="1">
        <v>45.0792</v>
      </c>
      <c r="AI23" s="1" t="s">
        <v>157</v>
      </c>
      <c r="AJ23" s="1">
        <f t="shared" si="8"/>
        <v>0</v>
      </c>
      <c r="AK23" s="1">
        <f t="shared" si="9"/>
        <v>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65</v>
      </c>
      <c r="B24" s="1" t="s">
        <v>37</v>
      </c>
      <c r="C24" s="1">
        <v>481.47399999999999</v>
      </c>
      <c r="D24" s="1">
        <v>401.89600000000002</v>
      </c>
      <c r="E24" s="1">
        <v>663.755</v>
      </c>
      <c r="F24" s="1">
        <v>165.08</v>
      </c>
      <c r="G24" s="7">
        <v>1</v>
      </c>
      <c r="H24" s="1">
        <v>60</v>
      </c>
      <c r="I24" s="1" t="s">
        <v>38</v>
      </c>
      <c r="J24" s="1">
        <v>635.13</v>
      </c>
      <c r="K24" s="1">
        <f t="shared" si="2"/>
        <v>28.625</v>
      </c>
      <c r="L24" s="1"/>
      <c r="M24" s="1"/>
      <c r="N24" s="1">
        <v>200</v>
      </c>
      <c r="O24" s="1"/>
      <c r="P24" s="1">
        <v>744.59899999999993</v>
      </c>
      <c r="Q24" s="1">
        <f t="shared" si="3"/>
        <v>132.751</v>
      </c>
      <c r="R24" s="5">
        <f t="shared" si="12"/>
        <v>350.58199999999999</v>
      </c>
      <c r="S24" s="5">
        <f t="shared" ref="S24:S27" si="15">R24-Q24*0.55</f>
        <v>277.56894999999997</v>
      </c>
      <c r="T24" s="5">
        <v>200</v>
      </c>
      <c r="U24" s="5"/>
      <c r="V24" s="1"/>
      <c r="W24" s="1">
        <f t="shared" si="14"/>
        <v>11.956579988098017</v>
      </c>
      <c r="X24" s="1">
        <f t="shared" si="7"/>
        <v>8.3591008730631042</v>
      </c>
      <c r="Y24" s="1">
        <v>121.5416</v>
      </c>
      <c r="Z24" s="1">
        <v>58.943399999999997</v>
      </c>
      <c r="AA24" s="1">
        <v>56.558000000000007</v>
      </c>
      <c r="AB24" s="1">
        <v>62.283200000000001</v>
      </c>
      <c r="AC24" s="1">
        <v>73.118399999999994</v>
      </c>
      <c r="AD24" s="1">
        <v>86.7346</v>
      </c>
      <c r="AE24" s="1">
        <v>84.134600000000006</v>
      </c>
      <c r="AF24" s="1">
        <v>93.036000000000001</v>
      </c>
      <c r="AG24" s="1">
        <v>106.0506</v>
      </c>
      <c r="AH24" s="1">
        <v>148.09119999999999</v>
      </c>
      <c r="AI24" s="1" t="s">
        <v>53</v>
      </c>
      <c r="AJ24" s="1">
        <f t="shared" si="8"/>
        <v>278</v>
      </c>
      <c r="AK24" s="1">
        <f t="shared" si="9"/>
        <v>200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66</v>
      </c>
      <c r="B25" s="1" t="s">
        <v>37</v>
      </c>
      <c r="C25" s="1">
        <v>348.67</v>
      </c>
      <c r="D25" s="1">
        <v>155.43799999999999</v>
      </c>
      <c r="E25" s="1">
        <v>224.57400000000001</v>
      </c>
      <c r="F25" s="1">
        <v>233.709</v>
      </c>
      <c r="G25" s="7">
        <v>1</v>
      </c>
      <c r="H25" s="1">
        <v>30</v>
      </c>
      <c r="I25" s="1" t="s">
        <v>38</v>
      </c>
      <c r="J25" s="1">
        <v>216.55</v>
      </c>
      <c r="K25" s="1">
        <f t="shared" si="2"/>
        <v>8.0240000000000009</v>
      </c>
      <c r="L25" s="1"/>
      <c r="M25" s="1"/>
      <c r="N25" s="1">
        <v>54.705599999999777</v>
      </c>
      <c r="O25" s="1"/>
      <c r="P25" s="1">
        <v>103.0194000000002</v>
      </c>
      <c r="Q25" s="1">
        <f t="shared" si="3"/>
        <v>44.9148</v>
      </c>
      <c r="R25" s="5">
        <f t="shared" si="12"/>
        <v>102.62880000000001</v>
      </c>
      <c r="S25" s="5">
        <f t="shared" si="15"/>
        <v>77.925660000000008</v>
      </c>
      <c r="T25" s="5"/>
      <c r="U25" s="5"/>
      <c r="V25" s="1"/>
      <c r="W25" s="1">
        <f t="shared" si="6"/>
        <v>10.45</v>
      </c>
      <c r="X25" s="1">
        <f t="shared" si="7"/>
        <v>8.7150337973229313</v>
      </c>
      <c r="Y25" s="1">
        <v>43.176600000000001</v>
      </c>
      <c r="Z25" s="1">
        <v>46.800400000000003</v>
      </c>
      <c r="AA25" s="1">
        <v>49.538600000000002</v>
      </c>
      <c r="AB25" s="1">
        <v>51.288200000000003</v>
      </c>
      <c r="AC25" s="1">
        <v>52.424799999999998</v>
      </c>
      <c r="AD25" s="1">
        <v>55.983600000000003</v>
      </c>
      <c r="AE25" s="1">
        <v>56.239600000000003</v>
      </c>
      <c r="AF25" s="1">
        <v>54.159799999999997</v>
      </c>
      <c r="AG25" s="1">
        <v>53.690399999999997</v>
      </c>
      <c r="AH25" s="1">
        <v>56.293999999999997</v>
      </c>
      <c r="AI25" s="1"/>
      <c r="AJ25" s="1">
        <f t="shared" si="8"/>
        <v>78</v>
      </c>
      <c r="AK25" s="1">
        <f t="shared" si="9"/>
        <v>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67</v>
      </c>
      <c r="B26" s="1" t="s">
        <v>37</v>
      </c>
      <c r="C26" s="1">
        <v>406.63099999999997</v>
      </c>
      <c r="D26" s="1">
        <v>9.2330000000000005</v>
      </c>
      <c r="E26" s="1">
        <v>200.87799999999999</v>
      </c>
      <c r="F26" s="1">
        <v>192.22499999999999</v>
      </c>
      <c r="G26" s="7">
        <v>1</v>
      </c>
      <c r="H26" s="1">
        <v>30</v>
      </c>
      <c r="I26" s="1" t="s">
        <v>38</v>
      </c>
      <c r="J26" s="1">
        <v>176.3</v>
      </c>
      <c r="K26" s="1">
        <f t="shared" si="2"/>
        <v>24.577999999999975</v>
      </c>
      <c r="L26" s="1"/>
      <c r="M26" s="1"/>
      <c r="N26" s="1">
        <v>31.190400000000121</v>
      </c>
      <c r="O26" s="1"/>
      <c r="P26" s="1">
        <v>144.70959999999999</v>
      </c>
      <c r="Q26" s="1">
        <f t="shared" si="3"/>
        <v>40.175599999999996</v>
      </c>
      <c r="R26" s="5">
        <f t="shared" si="12"/>
        <v>73.806599999999861</v>
      </c>
      <c r="S26" s="5">
        <f t="shared" si="15"/>
        <v>51.710019999999858</v>
      </c>
      <c r="T26" s="5"/>
      <c r="U26" s="5"/>
      <c r="V26" s="1"/>
      <c r="W26" s="1">
        <f t="shared" si="6"/>
        <v>10.450000000000001</v>
      </c>
      <c r="X26" s="1">
        <f t="shared" si="7"/>
        <v>9.1628998695725805</v>
      </c>
      <c r="Y26" s="1">
        <v>39.363600000000012</v>
      </c>
      <c r="Z26" s="1">
        <v>38.167000000000002</v>
      </c>
      <c r="AA26" s="1">
        <v>40.303800000000003</v>
      </c>
      <c r="AB26" s="1">
        <v>51.299400000000013</v>
      </c>
      <c r="AC26" s="1">
        <v>51.735599999999998</v>
      </c>
      <c r="AD26" s="1">
        <v>37.042200000000001</v>
      </c>
      <c r="AE26" s="1">
        <v>30.46</v>
      </c>
      <c r="AF26" s="1">
        <v>20.245000000000001</v>
      </c>
      <c r="AG26" s="1">
        <v>26.602399999999999</v>
      </c>
      <c r="AH26" s="1">
        <v>57.790200000000013</v>
      </c>
      <c r="AI26" s="1"/>
      <c r="AJ26" s="1">
        <f t="shared" si="8"/>
        <v>52</v>
      </c>
      <c r="AK26" s="1">
        <f t="shared" si="9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68</v>
      </c>
      <c r="B27" s="1" t="s">
        <v>37</v>
      </c>
      <c r="C27" s="1">
        <v>532.36199999999997</v>
      </c>
      <c r="D27" s="1">
        <v>185.01400000000001</v>
      </c>
      <c r="E27" s="1">
        <v>368.21600000000001</v>
      </c>
      <c r="F27" s="1">
        <v>258.79500000000002</v>
      </c>
      <c r="G27" s="7">
        <v>1</v>
      </c>
      <c r="H27" s="1">
        <v>30</v>
      </c>
      <c r="I27" s="1" t="s">
        <v>38</v>
      </c>
      <c r="J27" s="1">
        <v>369.9</v>
      </c>
      <c r="K27" s="1">
        <f t="shared" si="2"/>
        <v>-1.6839999999999691</v>
      </c>
      <c r="L27" s="1"/>
      <c r="M27" s="1"/>
      <c r="N27" s="1">
        <v>115.08320000000001</v>
      </c>
      <c r="O27" s="1"/>
      <c r="P27" s="1">
        <v>290.62580000000003</v>
      </c>
      <c r="Q27" s="1">
        <f t="shared" si="3"/>
        <v>73.643200000000007</v>
      </c>
      <c r="R27" s="5">
        <f t="shared" si="12"/>
        <v>145.57120000000003</v>
      </c>
      <c r="S27" s="5">
        <f t="shared" si="15"/>
        <v>105.06744000000003</v>
      </c>
      <c r="T27" s="5"/>
      <c r="U27" s="5"/>
      <c r="V27" s="1"/>
      <c r="W27" s="1">
        <f t="shared" si="6"/>
        <v>10.45</v>
      </c>
      <c r="X27" s="1">
        <f t="shared" si="7"/>
        <v>9.023290677211202</v>
      </c>
      <c r="Y27" s="1">
        <v>73.3536</v>
      </c>
      <c r="Z27" s="1">
        <v>67.882199999999997</v>
      </c>
      <c r="AA27" s="1">
        <v>70.528999999999996</v>
      </c>
      <c r="AB27" s="1">
        <v>75.510000000000005</v>
      </c>
      <c r="AC27" s="1">
        <v>79.639800000000008</v>
      </c>
      <c r="AD27" s="1">
        <v>84.305599999999998</v>
      </c>
      <c r="AE27" s="1">
        <v>81.161599999999993</v>
      </c>
      <c r="AF27" s="1">
        <v>76.197199999999995</v>
      </c>
      <c r="AG27" s="1">
        <v>75.164599999999993</v>
      </c>
      <c r="AH27" s="1">
        <v>82.915400000000005</v>
      </c>
      <c r="AI27" s="1"/>
      <c r="AJ27" s="1">
        <f t="shared" si="8"/>
        <v>105</v>
      </c>
      <c r="AK27" s="1">
        <f t="shared" si="9"/>
        <v>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69</v>
      </c>
      <c r="B28" s="1" t="s">
        <v>37</v>
      </c>
      <c r="C28" s="1">
        <v>48.597000000000001</v>
      </c>
      <c r="D28" s="1"/>
      <c r="E28" s="1">
        <v>27.154</v>
      </c>
      <c r="F28" s="1">
        <v>21.443000000000001</v>
      </c>
      <c r="G28" s="7">
        <v>1</v>
      </c>
      <c r="H28" s="1">
        <v>45</v>
      </c>
      <c r="I28" s="1" t="s">
        <v>38</v>
      </c>
      <c r="J28" s="1">
        <v>26</v>
      </c>
      <c r="K28" s="1">
        <f t="shared" si="2"/>
        <v>1.1539999999999999</v>
      </c>
      <c r="L28" s="1"/>
      <c r="M28" s="1"/>
      <c r="N28" s="1">
        <v>0</v>
      </c>
      <c r="O28" s="1"/>
      <c r="P28" s="1">
        <v>19.146000000000001</v>
      </c>
      <c r="Q28" s="1">
        <f t="shared" si="3"/>
        <v>5.4307999999999996</v>
      </c>
      <c r="R28" s="5">
        <f t="shared" si="12"/>
        <v>19.149799999999995</v>
      </c>
      <c r="S28" s="5">
        <f t="shared" si="11"/>
        <v>19.149799999999995</v>
      </c>
      <c r="T28" s="5"/>
      <c r="U28" s="5"/>
      <c r="V28" s="1"/>
      <c r="W28" s="1">
        <f t="shared" si="6"/>
        <v>11</v>
      </c>
      <c r="X28" s="1">
        <f t="shared" si="7"/>
        <v>7.473852839360684</v>
      </c>
      <c r="Y28" s="1">
        <v>4.4626000000000001</v>
      </c>
      <c r="Z28" s="1">
        <v>3.3197999999999999</v>
      </c>
      <c r="AA28" s="1">
        <v>4.2915999999999999</v>
      </c>
      <c r="AB28" s="1">
        <v>5.6878000000000002</v>
      </c>
      <c r="AC28" s="1">
        <v>5.6793999999999993</v>
      </c>
      <c r="AD28" s="1">
        <v>3.2292000000000001</v>
      </c>
      <c r="AE28" s="1">
        <v>2.6972</v>
      </c>
      <c r="AF28" s="1">
        <v>6.0351999999999997</v>
      </c>
      <c r="AG28" s="1">
        <v>6.0329999999999986</v>
      </c>
      <c r="AH28" s="1">
        <v>2.9668000000000001</v>
      </c>
      <c r="AI28" s="1"/>
      <c r="AJ28" s="1">
        <f t="shared" si="8"/>
        <v>19</v>
      </c>
      <c r="AK28" s="1">
        <f t="shared" si="9"/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70</v>
      </c>
      <c r="B29" s="1" t="s">
        <v>37</v>
      </c>
      <c r="C29" s="1">
        <v>35.645000000000003</v>
      </c>
      <c r="D29" s="1">
        <v>0.66400000000000003</v>
      </c>
      <c r="E29" s="1">
        <v>18.908999999999999</v>
      </c>
      <c r="F29" s="1">
        <v>4.2699999999999996</v>
      </c>
      <c r="G29" s="7">
        <v>1</v>
      </c>
      <c r="H29" s="1">
        <v>40</v>
      </c>
      <c r="I29" s="1" t="s">
        <v>38</v>
      </c>
      <c r="J29" s="1">
        <v>18.2</v>
      </c>
      <c r="K29" s="1">
        <f t="shared" si="2"/>
        <v>0.70899999999999963</v>
      </c>
      <c r="L29" s="1"/>
      <c r="M29" s="1"/>
      <c r="N29" s="1">
        <v>20</v>
      </c>
      <c r="O29" s="1"/>
      <c r="P29" s="1">
        <v>39.808000000000007</v>
      </c>
      <c r="Q29" s="1">
        <f t="shared" si="3"/>
        <v>3.7817999999999996</v>
      </c>
      <c r="R29" s="5"/>
      <c r="S29" s="5">
        <f t="shared" si="11"/>
        <v>0</v>
      </c>
      <c r="T29" s="5"/>
      <c r="U29" s="5"/>
      <c r="V29" s="1"/>
      <c r="W29" s="1">
        <f t="shared" si="6"/>
        <v>16.943783383573962</v>
      </c>
      <c r="X29" s="1">
        <f t="shared" si="7"/>
        <v>16.943783383573962</v>
      </c>
      <c r="Y29" s="1">
        <v>6.4077999999999999</v>
      </c>
      <c r="Z29" s="1">
        <v>6.5085999999999986</v>
      </c>
      <c r="AA29" s="1">
        <v>4.4720000000000004</v>
      </c>
      <c r="AB29" s="1">
        <v>4.7274000000000003</v>
      </c>
      <c r="AC29" s="1">
        <v>5.0009999999999986</v>
      </c>
      <c r="AD29" s="1">
        <v>5.4689999999999994</v>
      </c>
      <c r="AE29" s="1">
        <v>6.6416000000000004</v>
      </c>
      <c r="AF29" s="1">
        <v>7.8558000000000003</v>
      </c>
      <c r="AG29" s="1">
        <v>7.2668000000000008</v>
      </c>
      <c r="AH29" s="1">
        <v>4.2868000000000004</v>
      </c>
      <c r="AI29" s="1" t="s">
        <v>71</v>
      </c>
      <c r="AJ29" s="1">
        <f t="shared" si="8"/>
        <v>0</v>
      </c>
      <c r="AK29" s="1">
        <f t="shared" si="9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72</v>
      </c>
      <c r="B30" s="1" t="s">
        <v>37</v>
      </c>
      <c r="C30" s="1">
        <v>184.453</v>
      </c>
      <c r="D30" s="1">
        <v>222.24600000000001</v>
      </c>
      <c r="E30" s="1">
        <v>158.80199999999999</v>
      </c>
      <c r="F30" s="1">
        <v>206.13399999999999</v>
      </c>
      <c r="G30" s="7">
        <v>1</v>
      </c>
      <c r="H30" s="1">
        <v>30</v>
      </c>
      <c r="I30" s="1" t="s">
        <v>38</v>
      </c>
      <c r="J30" s="1">
        <v>159</v>
      </c>
      <c r="K30" s="1">
        <f t="shared" si="2"/>
        <v>-0.1980000000000075</v>
      </c>
      <c r="L30" s="1"/>
      <c r="M30" s="1"/>
      <c r="N30" s="1">
        <v>61.121200000000037</v>
      </c>
      <c r="O30" s="1"/>
      <c r="P30" s="1">
        <v>45.872799999999977</v>
      </c>
      <c r="Q30" s="1">
        <f t="shared" si="3"/>
        <v>31.760399999999997</v>
      </c>
      <c r="R30" s="5">
        <f t="shared" si="12"/>
        <v>36.236399999999975</v>
      </c>
      <c r="S30" s="5">
        <f t="shared" si="11"/>
        <v>36.236399999999975</v>
      </c>
      <c r="T30" s="5"/>
      <c r="U30" s="5"/>
      <c r="V30" s="1"/>
      <c r="W30" s="1">
        <f t="shared" si="6"/>
        <v>10.999999999999998</v>
      </c>
      <c r="X30" s="1">
        <f t="shared" si="7"/>
        <v>9.8590697850153024</v>
      </c>
      <c r="Y30" s="1">
        <v>33.487400000000001</v>
      </c>
      <c r="Z30" s="1">
        <v>38.676600000000001</v>
      </c>
      <c r="AA30" s="1">
        <v>38.743200000000002</v>
      </c>
      <c r="AB30" s="1">
        <v>31.553599999999999</v>
      </c>
      <c r="AC30" s="1">
        <v>32.640799999999999</v>
      </c>
      <c r="AD30" s="1">
        <v>40.050600000000003</v>
      </c>
      <c r="AE30" s="1">
        <v>36.476399999999998</v>
      </c>
      <c r="AF30" s="1">
        <v>29.180199999999999</v>
      </c>
      <c r="AG30" s="1">
        <v>30.968399999999999</v>
      </c>
      <c r="AH30" s="1">
        <v>22.709399999999999</v>
      </c>
      <c r="AI30" s="1"/>
      <c r="AJ30" s="1">
        <f t="shared" si="8"/>
        <v>36</v>
      </c>
      <c r="AK30" s="1">
        <f t="shared" si="9"/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73</v>
      </c>
      <c r="B31" s="1" t="s">
        <v>37</v>
      </c>
      <c r="C31" s="1">
        <v>37.408000000000001</v>
      </c>
      <c r="D31" s="1"/>
      <c r="E31" s="1">
        <v>11.678000000000001</v>
      </c>
      <c r="F31" s="1">
        <v>25.73</v>
      </c>
      <c r="G31" s="7">
        <v>1</v>
      </c>
      <c r="H31" s="1">
        <v>50</v>
      </c>
      <c r="I31" s="1" t="s">
        <v>38</v>
      </c>
      <c r="J31" s="1">
        <v>10.8</v>
      </c>
      <c r="K31" s="1">
        <f t="shared" si="2"/>
        <v>0.87800000000000011</v>
      </c>
      <c r="L31" s="1"/>
      <c r="M31" s="1"/>
      <c r="N31" s="1">
        <v>0</v>
      </c>
      <c r="O31" s="1"/>
      <c r="P31" s="1">
        <v>0</v>
      </c>
      <c r="Q31" s="1">
        <f t="shared" si="3"/>
        <v>2.3356000000000003</v>
      </c>
      <c r="R31" s="5"/>
      <c r="S31" s="5">
        <f t="shared" si="11"/>
        <v>0</v>
      </c>
      <c r="T31" s="5"/>
      <c r="U31" s="5"/>
      <c r="V31" s="1"/>
      <c r="W31" s="1">
        <f t="shared" ref="W31:W32" si="16">(F31+N31+O31+P31+S31+T31)/Q31</f>
        <v>11.016441171433463</v>
      </c>
      <c r="X31" s="1">
        <f t="shared" si="7"/>
        <v>11.016441171433463</v>
      </c>
      <c r="Y31" s="1">
        <v>1.2562</v>
      </c>
      <c r="Z31" s="1">
        <v>-1.7856000000000001</v>
      </c>
      <c r="AA31" s="1">
        <v>-1.2482</v>
      </c>
      <c r="AB31" s="1">
        <v>2.7170000000000001</v>
      </c>
      <c r="AC31" s="1">
        <v>3.2597999999999998</v>
      </c>
      <c r="AD31" s="1">
        <v>0.54279999999999995</v>
      </c>
      <c r="AE31" s="1">
        <v>0</v>
      </c>
      <c r="AF31" s="1">
        <v>1.2809999999999999</v>
      </c>
      <c r="AG31" s="1">
        <v>1.4648000000000001</v>
      </c>
      <c r="AH31" s="1">
        <v>1.5154000000000001</v>
      </c>
      <c r="AI31" s="18" t="s">
        <v>74</v>
      </c>
      <c r="AJ31" s="1">
        <f t="shared" si="8"/>
        <v>0</v>
      </c>
      <c r="AK31" s="1">
        <f t="shared" si="9"/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75</v>
      </c>
      <c r="B32" s="1" t="s">
        <v>37</v>
      </c>
      <c r="C32" s="1">
        <v>32.841999999999999</v>
      </c>
      <c r="D32" s="1"/>
      <c r="E32" s="1">
        <v>12</v>
      </c>
      <c r="F32" s="1">
        <v>20.841999999999999</v>
      </c>
      <c r="G32" s="7">
        <v>1</v>
      </c>
      <c r="H32" s="1">
        <v>50</v>
      </c>
      <c r="I32" s="1" t="s">
        <v>38</v>
      </c>
      <c r="J32" s="1">
        <v>11.5</v>
      </c>
      <c r="K32" s="1">
        <f t="shared" si="2"/>
        <v>0.5</v>
      </c>
      <c r="L32" s="1"/>
      <c r="M32" s="1"/>
      <c r="N32" s="1">
        <v>0</v>
      </c>
      <c r="O32" s="1"/>
      <c r="P32" s="1">
        <v>0</v>
      </c>
      <c r="Q32" s="1">
        <f t="shared" si="3"/>
        <v>2.4</v>
      </c>
      <c r="R32" s="5">
        <f t="shared" si="12"/>
        <v>5.5579999999999998</v>
      </c>
      <c r="S32" s="5">
        <f>U32</f>
        <v>0</v>
      </c>
      <c r="T32" s="5"/>
      <c r="U32" s="5">
        <v>0</v>
      </c>
      <c r="V32" s="1" t="s">
        <v>154</v>
      </c>
      <c r="W32" s="1">
        <f t="shared" si="16"/>
        <v>8.6841666666666661</v>
      </c>
      <c r="X32" s="1">
        <f t="shared" si="7"/>
        <v>8.6841666666666661</v>
      </c>
      <c r="Y32" s="1">
        <v>1.9710000000000001</v>
      </c>
      <c r="Z32" s="1">
        <v>-0.16600000000000001</v>
      </c>
      <c r="AA32" s="1">
        <v>0.26300000000000001</v>
      </c>
      <c r="AB32" s="1">
        <v>2.5886</v>
      </c>
      <c r="AC32" s="1">
        <v>2.5861999999999998</v>
      </c>
      <c r="AD32" s="1">
        <v>0.18360000000000001</v>
      </c>
      <c r="AE32" s="1">
        <v>0</v>
      </c>
      <c r="AF32" s="1">
        <v>0.92200000000000004</v>
      </c>
      <c r="AG32" s="1">
        <v>1.1055999999999999</v>
      </c>
      <c r="AH32" s="1">
        <v>1.8395999999999999</v>
      </c>
      <c r="AI32" s="1" t="s">
        <v>156</v>
      </c>
      <c r="AJ32" s="1">
        <f t="shared" si="8"/>
        <v>0</v>
      </c>
      <c r="AK32" s="1">
        <f t="shared" si="9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76</v>
      </c>
      <c r="B33" s="1" t="s">
        <v>43</v>
      </c>
      <c r="C33" s="1">
        <v>2214</v>
      </c>
      <c r="D33" s="1">
        <v>1230</v>
      </c>
      <c r="E33" s="1">
        <v>1164</v>
      </c>
      <c r="F33" s="1">
        <v>1816</v>
      </c>
      <c r="G33" s="7">
        <v>0.4</v>
      </c>
      <c r="H33" s="1">
        <v>45</v>
      </c>
      <c r="I33" s="1" t="s">
        <v>38</v>
      </c>
      <c r="J33" s="1">
        <v>1171</v>
      </c>
      <c r="K33" s="1">
        <f t="shared" si="2"/>
        <v>-7</v>
      </c>
      <c r="L33" s="1"/>
      <c r="M33" s="1"/>
      <c r="N33" s="1">
        <v>1045.0000000000009</v>
      </c>
      <c r="O33" s="1"/>
      <c r="P33" s="1">
        <v>0</v>
      </c>
      <c r="Q33" s="1">
        <f t="shared" si="3"/>
        <v>232.8</v>
      </c>
      <c r="R33" s="5"/>
      <c r="S33" s="5">
        <f t="shared" si="11"/>
        <v>0</v>
      </c>
      <c r="T33" s="5"/>
      <c r="U33" s="5"/>
      <c r="V33" s="1"/>
      <c r="W33" s="1">
        <f t="shared" si="6"/>
        <v>12.289518900343646</v>
      </c>
      <c r="X33" s="1">
        <f t="shared" si="7"/>
        <v>12.289518900343646</v>
      </c>
      <c r="Y33" s="1">
        <v>276.39999999999998</v>
      </c>
      <c r="Z33" s="1">
        <v>365.4</v>
      </c>
      <c r="AA33" s="1">
        <v>343.6</v>
      </c>
      <c r="AB33" s="1">
        <v>325.60000000000002</v>
      </c>
      <c r="AC33" s="1">
        <v>382</v>
      </c>
      <c r="AD33" s="1">
        <v>394.4</v>
      </c>
      <c r="AE33" s="1">
        <v>340.4</v>
      </c>
      <c r="AF33" s="1">
        <v>288.8</v>
      </c>
      <c r="AG33" s="1">
        <v>309.60000000000002</v>
      </c>
      <c r="AH33" s="1">
        <v>408.6</v>
      </c>
      <c r="AI33" s="1" t="s">
        <v>77</v>
      </c>
      <c r="AJ33" s="1">
        <f t="shared" si="8"/>
        <v>0</v>
      </c>
      <c r="AK33" s="1">
        <f t="shared" si="9"/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78</v>
      </c>
      <c r="B34" s="1" t="s">
        <v>43</v>
      </c>
      <c r="C34" s="1">
        <v>420</v>
      </c>
      <c r="D34" s="1">
        <v>500</v>
      </c>
      <c r="E34" s="1">
        <v>476</v>
      </c>
      <c r="F34" s="1">
        <v>226</v>
      </c>
      <c r="G34" s="7">
        <v>0.45</v>
      </c>
      <c r="H34" s="1">
        <v>50</v>
      </c>
      <c r="I34" s="1" t="s">
        <v>38</v>
      </c>
      <c r="J34" s="1">
        <v>478</v>
      </c>
      <c r="K34" s="1">
        <f t="shared" si="2"/>
        <v>-2</v>
      </c>
      <c r="L34" s="1"/>
      <c r="M34" s="1"/>
      <c r="N34" s="1">
        <v>500</v>
      </c>
      <c r="O34" s="1"/>
      <c r="P34" s="1">
        <v>200</v>
      </c>
      <c r="Q34" s="1">
        <f t="shared" si="3"/>
        <v>95.2</v>
      </c>
      <c r="R34" s="5">
        <f t="shared" si="12"/>
        <v>121.20000000000005</v>
      </c>
      <c r="S34" s="5">
        <f t="shared" ref="S34:S36" si="17">R34-Q34*0.45</f>
        <v>78.360000000000042</v>
      </c>
      <c r="T34" s="5"/>
      <c r="U34" s="5"/>
      <c r="V34" s="1"/>
      <c r="W34" s="1">
        <f t="shared" si="6"/>
        <v>10.55</v>
      </c>
      <c r="X34" s="1">
        <f t="shared" si="7"/>
        <v>9.7268907563025202</v>
      </c>
      <c r="Y34" s="1">
        <v>81.2</v>
      </c>
      <c r="Z34" s="1">
        <v>88.6</v>
      </c>
      <c r="AA34" s="1">
        <v>68.2</v>
      </c>
      <c r="AB34" s="1">
        <v>57.8</v>
      </c>
      <c r="AC34" s="1">
        <v>70.8</v>
      </c>
      <c r="AD34" s="1">
        <v>80.2</v>
      </c>
      <c r="AE34" s="1">
        <v>75</v>
      </c>
      <c r="AF34" s="1">
        <v>69.8</v>
      </c>
      <c r="AG34" s="1">
        <v>70.8</v>
      </c>
      <c r="AH34" s="1">
        <v>106</v>
      </c>
      <c r="AI34" s="1" t="s">
        <v>39</v>
      </c>
      <c r="AJ34" s="1">
        <f t="shared" si="8"/>
        <v>35</v>
      </c>
      <c r="AK34" s="1">
        <f t="shared" si="9"/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79</v>
      </c>
      <c r="B35" s="1" t="s">
        <v>43</v>
      </c>
      <c r="C35" s="1">
        <v>2030</v>
      </c>
      <c r="D35" s="1">
        <v>888</v>
      </c>
      <c r="E35" s="1">
        <v>1176</v>
      </c>
      <c r="F35" s="1">
        <v>1380</v>
      </c>
      <c r="G35" s="7">
        <v>0.4</v>
      </c>
      <c r="H35" s="1">
        <v>45</v>
      </c>
      <c r="I35" s="1" t="s">
        <v>38</v>
      </c>
      <c r="J35" s="1">
        <v>1184</v>
      </c>
      <c r="K35" s="1">
        <f t="shared" si="2"/>
        <v>-8</v>
      </c>
      <c r="L35" s="1"/>
      <c r="M35" s="1"/>
      <c r="N35" s="1">
        <v>763.39999999999964</v>
      </c>
      <c r="O35" s="1"/>
      <c r="P35" s="1">
        <v>0</v>
      </c>
      <c r="Q35" s="1">
        <f t="shared" si="3"/>
        <v>235.2</v>
      </c>
      <c r="R35" s="5">
        <f t="shared" si="12"/>
        <v>443.80000000000018</v>
      </c>
      <c r="S35" s="5">
        <f>R35-Q35*0.55</f>
        <v>314.44000000000017</v>
      </c>
      <c r="T35" s="5"/>
      <c r="U35" s="5"/>
      <c r="V35" s="1"/>
      <c r="W35" s="1">
        <f t="shared" si="6"/>
        <v>10.45</v>
      </c>
      <c r="X35" s="1">
        <f t="shared" si="7"/>
        <v>9.1130952380952372</v>
      </c>
      <c r="Y35" s="1">
        <v>244.2</v>
      </c>
      <c r="Z35" s="1">
        <v>300.39999999999998</v>
      </c>
      <c r="AA35" s="1">
        <v>290.8</v>
      </c>
      <c r="AB35" s="1">
        <v>287</v>
      </c>
      <c r="AC35" s="1">
        <v>324.60000000000002</v>
      </c>
      <c r="AD35" s="1">
        <v>313.8</v>
      </c>
      <c r="AE35" s="1">
        <v>272</v>
      </c>
      <c r="AF35" s="1">
        <v>254.4</v>
      </c>
      <c r="AG35" s="1">
        <v>264.39999999999998</v>
      </c>
      <c r="AH35" s="1">
        <v>290.39999999999998</v>
      </c>
      <c r="AI35" s="1" t="s">
        <v>77</v>
      </c>
      <c r="AJ35" s="1">
        <f t="shared" si="8"/>
        <v>126</v>
      </c>
      <c r="AK35" s="1">
        <f t="shared" si="9"/>
        <v>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80</v>
      </c>
      <c r="B36" s="1" t="s">
        <v>37</v>
      </c>
      <c r="C36" s="1">
        <v>1201.77</v>
      </c>
      <c r="D36" s="1">
        <v>240.34800000000001</v>
      </c>
      <c r="E36" s="1">
        <v>624.72400000000005</v>
      </c>
      <c r="F36" s="1">
        <v>774.86599999999999</v>
      </c>
      <c r="G36" s="7">
        <v>1</v>
      </c>
      <c r="H36" s="1">
        <v>45</v>
      </c>
      <c r="I36" s="1" t="s">
        <v>38</v>
      </c>
      <c r="J36" s="1">
        <v>581.5</v>
      </c>
      <c r="K36" s="1">
        <f t="shared" si="2"/>
        <v>43.224000000000046</v>
      </c>
      <c r="L36" s="1"/>
      <c r="M36" s="1"/>
      <c r="N36" s="1">
        <v>146.48440000000011</v>
      </c>
      <c r="O36" s="1"/>
      <c r="P36" s="1">
        <v>298.06959999999992</v>
      </c>
      <c r="Q36" s="1">
        <f t="shared" si="3"/>
        <v>124.94480000000001</v>
      </c>
      <c r="R36" s="5">
        <f t="shared" si="12"/>
        <v>154.97280000000023</v>
      </c>
      <c r="S36" s="5">
        <f t="shared" si="17"/>
        <v>98.747640000000217</v>
      </c>
      <c r="T36" s="5"/>
      <c r="U36" s="5"/>
      <c r="V36" s="1"/>
      <c r="W36" s="1">
        <f t="shared" si="6"/>
        <v>10.55</v>
      </c>
      <c r="X36" s="1">
        <f t="shared" si="7"/>
        <v>9.7596698702146867</v>
      </c>
      <c r="Y36" s="1">
        <v>125.6336</v>
      </c>
      <c r="Z36" s="1">
        <v>139.50239999999999</v>
      </c>
      <c r="AA36" s="1">
        <v>142.7722</v>
      </c>
      <c r="AB36" s="1">
        <v>154.9058</v>
      </c>
      <c r="AC36" s="1">
        <v>177.7748</v>
      </c>
      <c r="AD36" s="1">
        <v>175.8622</v>
      </c>
      <c r="AE36" s="1">
        <v>152.5034</v>
      </c>
      <c r="AF36" s="1">
        <v>120.2512</v>
      </c>
      <c r="AG36" s="1">
        <v>146.02340000000001</v>
      </c>
      <c r="AH36" s="1">
        <v>171.5806</v>
      </c>
      <c r="AI36" s="1"/>
      <c r="AJ36" s="1">
        <f t="shared" si="8"/>
        <v>99</v>
      </c>
      <c r="AK36" s="1">
        <f t="shared" si="9"/>
        <v>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81</v>
      </c>
      <c r="B37" s="1" t="s">
        <v>43</v>
      </c>
      <c r="C37" s="1">
        <v>835</v>
      </c>
      <c r="D37" s="1">
        <v>396</v>
      </c>
      <c r="E37" s="1">
        <v>494</v>
      </c>
      <c r="F37" s="1">
        <v>502</v>
      </c>
      <c r="G37" s="7">
        <v>0.45</v>
      </c>
      <c r="H37" s="1">
        <v>45</v>
      </c>
      <c r="I37" s="1" t="s">
        <v>38</v>
      </c>
      <c r="J37" s="1">
        <v>489</v>
      </c>
      <c r="K37" s="1">
        <f t="shared" si="2"/>
        <v>5</v>
      </c>
      <c r="L37" s="1"/>
      <c r="M37" s="1"/>
      <c r="N37" s="1">
        <v>306.2</v>
      </c>
      <c r="O37" s="1"/>
      <c r="P37" s="1">
        <v>0</v>
      </c>
      <c r="Q37" s="1">
        <f t="shared" si="3"/>
        <v>98.8</v>
      </c>
      <c r="R37" s="5">
        <f t="shared" si="12"/>
        <v>278.59999999999991</v>
      </c>
      <c r="S37" s="5">
        <f t="shared" ref="S37:S39" si="18">R37-Q37*0.55</f>
        <v>224.25999999999991</v>
      </c>
      <c r="T37" s="5"/>
      <c r="U37" s="5"/>
      <c r="V37" s="1"/>
      <c r="W37" s="1">
        <f t="shared" si="6"/>
        <v>10.450000000000001</v>
      </c>
      <c r="X37" s="1">
        <f t="shared" si="7"/>
        <v>8.1801619433198383</v>
      </c>
      <c r="Y37" s="1">
        <v>102.6</v>
      </c>
      <c r="Z37" s="1">
        <v>118.2</v>
      </c>
      <c r="AA37" s="1">
        <v>122.6</v>
      </c>
      <c r="AB37" s="1">
        <v>108.4</v>
      </c>
      <c r="AC37" s="1">
        <v>112.4</v>
      </c>
      <c r="AD37" s="1">
        <v>126.2</v>
      </c>
      <c r="AE37" s="1">
        <v>118</v>
      </c>
      <c r="AF37" s="1">
        <v>129.80000000000001</v>
      </c>
      <c r="AG37" s="1">
        <v>133.4</v>
      </c>
      <c r="AH37" s="1">
        <v>114.8</v>
      </c>
      <c r="AI37" s="1"/>
      <c r="AJ37" s="1">
        <f t="shared" si="8"/>
        <v>101</v>
      </c>
      <c r="AK37" s="1">
        <f t="shared" si="9"/>
        <v>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82</v>
      </c>
      <c r="B38" s="1" t="s">
        <v>43</v>
      </c>
      <c r="C38" s="1">
        <v>764</v>
      </c>
      <c r="D38" s="1">
        <v>216</v>
      </c>
      <c r="E38" s="1">
        <v>486</v>
      </c>
      <c r="F38" s="1">
        <v>330</v>
      </c>
      <c r="G38" s="7">
        <v>0.35</v>
      </c>
      <c r="H38" s="1">
        <v>40</v>
      </c>
      <c r="I38" s="1" t="s">
        <v>38</v>
      </c>
      <c r="J38" s="1">
        <v>499</v>
      </c>
      <c r="K38" s="1">
        <f t="shared" ref="K38:K69" si="19">E38-J38</f>
        <v>-13</v>
      </c>
      <c r="L38" s="1"/>
      <c r="M38" s="1"/>
      <c r="N38" s="1">
        <v>289.59999999999991</v>
      </c>
      <c r="O38" s="1"/>
      <c r="P38" s="1">
        <v>187.40000000000009</v>
      </c>
      <c r="Q38" s="1">
        <f t="shared" si="3"/>
        <v>97.2</v>
      </c>
      <c r="R38" s="5">
        <f t="shared" si="12"/>
        <v>262.20000000000005</v>
      </c>
      <c r="S38" s="5">
        <f t="shared" si="18"/>
        <v>208.74000000000004</v>
      </c>
      <c r="T38" s="5"/>
      <c r="U38" s="5"/>
      <c r="V38" s="1"/>
      <c r="W38" s="1">
        <f t="shared" si="6"/>
        <v>10.45</v>
      </c>
      <c r="X38" s="1">
        <f t="shared" si="7"/>
        <v>8.3024691358024683</v>
      </c>
      <c r="Y38" s="1">
        <v>96.4</v>
      </c>
      <c r="Z38" s="1">
        <v>100.8</v>
      </c>
      <c r="AA38" s="1">
        <v>98</v>
      </c>
      <c r="AB38" s="1">
        <v>103.8</v>
      </c>
      <c r="AC38" s="1">
        <v>102.8</v>
      </c>
      <c r="AD38" s="1">
        <v>100.8</v>
      </c>
      <c r="AE38" s="1">
        <v>111.4</v>
      </c>
      <c r="AF38" s="1">
        <v>98.8</v>
      </c>
      <c r="AG38" s="1">
        <v>85.4</v>
      </c>
      <c r="AH38" s="1">
        <v>90.2</v>
      </c>
      <c r="AI38" s="1" t="s">
        <v>83</v>
      </c>
      <c r="AJ38" s="1">
        <f t="shared" si="8"/>
        <v>73</v>
      </c>
      <c r="AK38" s="1">
        <f t="shared" si="9"/>
        <v>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84</v>
      </c>
      <c r="B39" s="1" t="s">
        <v>37</v>
      </c>
      <c r="C39" s="1">
        <v>375.75400000000002</v>
      </c>
      <c r="D39" s="1"/>
      <c r="E39" s="1">
        <v>193.41900000000001</v>
      </c>
      <c r="F39" s="1">
        <v>151.334</v>
      </c>
      <c r="G39" s="7">
        <v>1</v>
      </c>
      <c r="H39" s="1">
        <v>40</v>
      </c>
      <c r="I39" s="1" t="s">
        <v>38</v>
      </c>
      <c r="J39" s="1">
        <v>196.85</v>
      </c>
      <c r="K39" s="1">
        <f t="shared" si="19"/>
        <v>-3.4309999999999832</v>
      </c>
      <c r="L39" s="1"/>
      <c r="M39" s="1"/>
      <c r="N39" s="1">
        <v>0</v>
      </c>
      <c r="O39" s="1"/>
      <c r="P39" s="1">
        <v>197.80099999999999</v>
      </c>
      <c r="Q39" s="1">
        <f t="shared" si="3"/>
        <v>38.683800000000005</v>
      </c>
      <c r="R39" s="5">
        <f t="shared" si="12"/>
        <v>76.386800000000051</v>
      </c>
      <c r="S39" s="5">
        <f t="shared" si="18"/>
        <v>55.110710000000047</v>
      </c>
      <c r="T39" s="5"/>
      <c r="U39" s="5"/>
      <c r="V39" s="1"/>
      <c r="W39" s="1">
        <f t="shared" si="6"/>
        <v>10.45</v>
      </c>
      <c r="X39" s="1">
        <f t="shared" si="7"/>
        <v>9.025354282671298</v>
      </c>
      <c r="Y39" s="1">
        <v>37.855800000000002</v>
      </c>
      <c r="Z39" s="1">
        <v>27.293800000000001</v>
      </c>
      <c r="AA39" s="1">
        <v>25.960799999999999</v>
      </c>
      <c r="AB39" s="1">
        <v>34.489199999999997</v>
      </c>
      <c r="AC39" s="1">
        <v>46.691600000000001</v>
      </c>
      <c r="AD39" s="1">
        <v>44.766199999999998</v>
      </c>
      <c r="AE39" s="1">
        <v>46.431800000000003</v>
      </c>
      <c r="AF39" s="1">
        <v>34.487200000000001</v>
      </c>
      <c r="AG39" s="1">
        <v>34.374000000000002</v>
      </c>
      <c r="AH39" s="1">
        <v>43.555999999999997</v>
      </c>
      <c r="AI39" s="1"/>
      <c r="AJ39" s="1">
        <f t="shared" si="8"/>
        <v>55</v>
      </c>
      <c r="AK39" s="1">
        <f t="shared" si="9"/>
        <v>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85</v>
      </c>
      <c r="B40" s="1" t="s">
        <v>43</v>
      </c>
      <c r="C40" s="1">
        <v>560</v>
      </c>
      <c r="D40" s="1">
        <v>384</v>
      </c>
      <c r="E40" s="1">
        <v>330</v>
      </c>
      <c r="F40" s="1">
        <v>404</v>
      </c>
      <c r="G40" s="7">
        <v>0.4</v>
      </c>
      <c r="H40" s="1">
        <v>40</v>
      </c>
      <c r="I40" s="1" t="s">
        <v>38</v>
      </c>
      <c r="J40" s="1">
        <v>335</v>
      </c>
      <c r="K40" s="1">
        <f t="shared" si="19"/>
        <v>-5</v>
      </c>
      <c r="L40" s="1"/>
      <c r="M40" s="1"/>
      <c r="N40" s="1">
        <v>451.2</v>
      </c>
      <c r="O40" s="1"/>
      <c r="P40" s="1">
        <v>0</v>
      </c>
      <c r="Q40" s="1">
        <f t="shared" si="3"/>
        <v>66</v>
      </c>
      <c r="R40" s="5"/>
      <c r="S40" s="5">
        <f t="shared" si="11"/>
        <v>0</v>
      </c>
      <c r="T40" s="5"/>
      <c r="U40" s="5"/>
      <c r="V40" s="1"/>
      <c r="W40" s="1">
        <f t="shared" si="6"/>
        <v>12.957575757575759</v>
      </c>
      <c r="X40" s="1">
        <f t="shared" si="7"/>
        <v>12.957575757575759</v>
      </c>
      <c r="Y40" s="1">
        <v>82.6</v>
      </c>
      <c r="Z40" s="1">
        <v>107.8</v>
      </c>
      <c r="AA40" s="1">
        <v>94.2</v>
      </c>
      <c r="AB40" s="1">
        <v>82.4</v>
      </c>
      <c r="AC40" s="1">
        <v>79.2</v>
      </c>
      <c r="AD40" s="1">
        <v>79</v>
      </c>
      <c r="AE40" s="1">
        <v>84.8</v>
      </c>
      <c r="AF40" s="1">
        <v>76.2</v>
      </c>
      <c r="AG40" s="1">
        <v>70.2</v>
      </c>
      <c r="AH40" s="1">
        <v>89.2</v>
      </c>
      <c r="AI40" s="1"/>
      <c r="AJ40" s="1">
        <f t="shared" si="8"/>
        <v>0</v>
      </c>
      <c r="AK40" s="1">
        <f t="shared" si="9"/>
        <v>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86</v>
      </c>
      <c r="B41" s="1" t="s">
        <v>43</v>
      </c>
      <c r="C41" s="1">
        <v>997</v>
      </c>
      <c r="D41" s="1">
        <v>462</v>
      </c>
      <c r="E41" s="1">
        <v>421</v>
      </c>
      <c r="F41" s="1">
        <v>778</v>
      </c>
      <c r="G41" s="7">
        <v>0.4</v>
      </c>
      <c r="H41" s="1">
        <v>45</v>
      </c>
      <c r="I41" s="1" t="s">
        <v>38</v>
      </c>
      <c r="J41" s="1">
        <v>430</v>
      </c>
      <c r="K41" s="1">
        <f t="shared" si="19"/>
        <v>-9</v>
      </c>
      <c r="L41" s="1"/>
      <c r="M41" s="1"/>
      <c r="N41" s="1">
        <v>343.99999999999977</v>
      </c>
      <c r="O41" s="1"/>
      <c r="P41" s="1">
        <v>0</v>
      </c>
      <c r="Q41" s="1">
        <f t="shared" si="3"/>
        <v>84.2</v>
      </c>
      <c r="R41" s="5"/>
      <c r="S41" s="5">
        <f t="shared" si="11"/>
        <v>0</v>
      </c>
      <c r="T41" s="5"/>
      <c r="U41" s="5"/>
      <c r="V41" s="1"/>
      <c r="W41" s="1">
        <f t="shared" si="6"/>
        <v>13.325415676959617</v>
      </c>
      <c r="X41" s="1">
        <f t="shared" si="7"/>
        <v>13.325415676959617</v>
      </c>
      <c r="Y41" s="1">
        <v>109.8</v>
      </c>
      <c r="Z41" s="1">
        <v>140</v>
      </c>
      <c r="AA41" s="1">
        <v>145</v>
      </c>
      <c r="AB41" s="1">
        <v>131.6</v>
      </c>
      <c r="AC41" s="1">
        <v>130.4</v>
      </c>
      <c r="AD41" s="1">
        <v>140.80000000000001</v>
      </c>
      <c r="AE41" s="1">
        <v>133.19999999999999</v>
      </c>
      <c r="AF41" s="1">
        <v>115.8</v>
      </c>
      <c r="AG41" s="1">
        <v>105.2</v>
      </c>
      <c r="AH41" s="1">
        <v>92.6</v>
      </c>
      <c r="AI41" s="1" t="s">
        <v>77</v>
      </c>
      <c r="AJ41" s="1">
        <f t="shared" si="8"/>
        <v>0</v>
      </c>
      <c r="AK41" s="1">
        <f t="shared" si="9"/>
        <v>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87</v>
      </c>
      <c r="B42" s="1" t="s">
        <v>37</v>
      </c>
      <c r="C42" s="1">
        <v>279.97800000000001</v>
      </c>
      <c r="D42" s="1">
        <v>304.315</v>
      </c>
      <c r="E42" s="1">
        <v>242.30199999999999</v>
      </c>
      <c r="F42" s="1">
        <v>296.50799999999998</v>
      </c>
      <c r="G42" s="7">
        <v>1</v>
      </c>
      <c r="H42" s="1">
        <v>40</v>
      </c>
      <c r="I42" s="1" t="s">
        <v>38</v>
      </c>
      <c r="J42" s="1">
        <v>245.9</v>
      </c>
      <c r="K42" s="1">
        <f t="shared" si="19"/>
        <v>-3.5980000000000132</v>
      </c>
      <c r="L42" s="1"/>
      <c r="M42" s="1"/>
      <c r="N42" s="1">
        <v>109.1528</v>
      </c>
      <c r="O42" s="1"/>
      <c r="P42" s="1">
        <v>19.504200000000029</v>
      </c>
      <c r="Q42" s="1">
        <f t="shared" si="3"/>
        <v>48.4604</v>
      </c>
      <c r="R42" s="5">
        <f t="shared" si="12"/>
        <v>107.8993999999999</v>
      </c>
      <c r="S42" s="5">
        <f t="shared" ref="S42:S46" si="20">R42-Q42*0.55</f>
        <v>81.246179999999896</v>
      </c>
      <c r="T42" s="5"/>
      <c r="U42" s="5"/>
      <c r="V42" s="1"/>
      <c r="W42" s="1">
        <f t="shared" si="6"/>
        <v>10.45</v>
      </c>
      <c r="X42" s="1">
        <f t="shared" si="7"/>
        <v>8.7734521382407085</v>
      </c>
      <c r="Y42" s="1">
        <v>47.186</v>
      </c>
      <c r="Z42" s="1">
        <v>58.925199999999997</v>
      </c>
      <c r="AA42" s="1">
        <v>57.936199999999999</v>
      </c>
      <c r="AB42" s="1">
        <v>48.518599999999999</v>
      </c>
      <c r="AC42" s="1">
        <v>50.168799999999997</v>
      </c>
      <c r="AD42" s="1">
        <v>60.056199999999997</v>
      </c>
      <c r="AE42" s="1">
        <v>51.476399999999998</v>
      </c>
      <c r="AF42" s="1">
        <v>26.289400000000001</v>
      </c>
      <c r="AG42" s="1">
        <v>34.811399999999999</v>
      </c>
      <c r="AH42" s="1">
        <v>62.492800000000003</v>
      </c>
      <c r="AI42" s="1"/>
      <c r="AJ42" s="1">
        <f t="shared" si="8"/>
        <v>81</v>
      </c>
      <c r="AK42" s="1">
        <f t="shared" si="9"/>
        <v>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88</v>
      </c>
      <c r="B43" s="1" t="s">
        <v>43</v>
      </c>
      <c r="C43" s="1">
        <v>1073</v>
      </c>
      <c r="D43" s="1">
        <v>288</v>
      </c>
      <c r="E43" s="1">
        <v>735</v>
      </c>
      <c r="F43" s="1">
        <v>380</v>
      </c>
      <c r="G43" s="7">
        <v>0.35</v>
      </c>
      <c r="H43" s="1">
        <v>40</v>
      </c>
      <c r="I43" s="1" t="s">
        <v>38</v>
      </c>
      <c r="J43" s="1">
        <v>748</v>
      </c>
      <c r="K43" s="1">
        <f t="shared" si="19"/>
        <v>-13</v>
      </c>
      <c r="L43" s="1"/>
      <c r="M43" s="1"/>
      <c r="N43" s="1">
        <v>522.80000000000018</v>
      </c>
      <c r="O43" s="1"/>
      <c r="P43" s="1">
        <v>348.19999999999982</v>
      </c>
      <c r="Q43" s="1">
        <f t="shared" si="3"/>
        <v>147</v>
      </c>
      <c r="R43" s="5">
        <f t="shared" si="12"/>
        <v>366</v>
      </c>
      <c r="S43" s="5">
        <f t="shared" si="20"/>
        <v>285.14999999999998</v>
      </c>
      <c r="T43" s="5"/>
      <c r="U43" s="5"/>
      <c r="V43" s="1"/>
      <c r="W43" s="1">
        <f t="shared" si="6"/>
        <v>10.450000000000001</v>
      </c>
      <c r="X43" s="1">
        <f t="shared" si="7"/>
        <v>8.5102040816326525</v>
      </c>
      <c r="Y43" s="1">
        <v>147.6</v>
      </c>
      <c r="Z43" s="1">
        <v>150</v>
      </c>
      <c r="AA43" s="1">
        <v>136</v>
      </c>
      <c r="AB43" s="1">
        <v>146.80000000000001</v>
      </c>
      <c r="AC43" s="1">
        <v>155.19999999999999</v>
      </c>
      <c r="AD43" s="1">
        <v>138.4</v>
      </c>
      <c r="AE43" s="1">
        <v>135.6</v>
      </c>
      <c r="AF43" s="1">
        <v>156.4</v>
      </c>
      <c r="AG43" s="1">
        <v>180.6</v>
      </c>
      <c r="AH43" s="1">
        <v>243</v>
      </c>
      <c r="AI43" s="1"/>
      <c r="AJ43" s="1">
        <f t="shared" si="8"/>
        <v>100</v>
      </c>
      <c r="AK43" s="1">
        <f t="shared" si="9"/>
        <v>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89</v>
      </c>
      <c r="B44" s="1" t="s">
        <v>43</v>
      </c>
      <c r="C44" s="1">
        <v>689</v>
      </c>
      <c r="D44" s="1">
        <v>498</v>
      </c>
      <c r="E44" s="1">
        <v>471</v>
      </c>
      <c r="F44" s="1">
        <v>618</v>
      </c>
      <c r="G44" s="7">
        <v>0.4</v>
      </c>
      <c r="H44" s="1">
        <v>40</v>
      </c>
      <c r="I44" s="1" t="s">
        <v>38</v>
      </c>
      <c r="J44" s="1">
        <v>478</v>
      </c>
      <c r="K44" s="1">
        <f t="shared" si="19"/>
        <v>-7</v>
      </c>
      <c r="L44" s="1"/>
      <c r="M44" s="1"/>
      <c r="N44" s="1">
        <v>225.2</v>
      </c>
      <c r="O44" s="1"/>
      <c r="P44" s="1">
        <v>0</v>
      </c>
      <c r="Q44" s="1">
        <f t="shared" si="3"/>
        <v>94.2</v>
      </c>
      <c r="R44" s="5">
        <f t="shared" si="12"/>
        <v>193</v>
      </c>
      <c r="S44" s="5">
        <f t="shared" si="20"/>
        <v>141.19</v>
      </c>
      <c r="T44" s="5"/>
      <c r="U44" s="5"/>
      <c r="V44" s="1"/>
      <c r="W44" s="1">
        <f t="shared" si="6"/>
        <v>10.450000000000001</v>
      </c>
      <c r="X44" s="1">
        <f t="shared" si="7"/>
        <v>8.9511677282377917</v>
      </c>
      <c r="Y44" s="1">
        <v>94.2</v>
      </c>
      <c r="Z44" s="1">
        <v>119.2</v>
      </c>
      <c r="AA44" s="1">
        <v>118.2</v>
      </c>
      <c r="AB44" s="1">
        <v>108</v>
      </c>
      <c r="AC44" s="1">
        <v>129.80000000000001</v>
      </c>
      <c r="AD44" s="1">
        <v>123.6</v>
      </c>
      <c r="AE44" s="1">
        <v>111.4</v>
      </c>
      <c r="AF44" s="1">
        <v>108.6</v>
      </c>
      <c r="AG44" s="1">
        <v>111.4</v>
      </c>
      <c r="AH44" s="1">
        <v>124.2</v>
      </c>
      <c r="AI44" s="1"/>
      <c r="AJ44" s="1">
        <f t="shared" si="8"/>
        <v>56</v>
      </c>
      <c r="AK44" s="1">
        <f t="shared" si="9"/>
        <v>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90</v>
      </c>
      <c r="B45" s="1" t="s">
        <v>37</v>
      </c>
      <c r="C45" s="1">
        <v>813.36599999999999</v>
      </c>
      <c r="D45" s="1">
        <v>200.869</v>
      </c>
      <c r="E45" s="1">
        <v>537.95299999999997</v>
      </c>
      <c r="F45" s="1">
        <v>378.24099999999999</v>
      </c>
      <c r="G45" s="7">
        <v>1</v>
      </c>
      <c r="H45" s="1">
        <v>50</v>
      </c>
      <c r="I45" s="1" t="s">
        <v>38</v>
      </c>
      <c r="J45" s="1">
        <v>532.70000000000005</v>
      </c>
      <c r="K45" s="1">
        <f t="shared" si="19"/>
        <v>5.2529999999999291</v>
      </c>
      <c r="L45" s="1"/>
      <c r="M45" s="1"/>
      <c r="N45" s="1">
        <v>229.60560000000001</v>
      </c>
      <c r="O45" s="1">
        <v>200</v>
      </c>
      <c r="P45" s="1">
        <v>177.22139999999999</v>
      </c>
      <c r="Q45" s="1">
        <f t="shared" si="3"/>
        <v>107.59059999999999</v>
      </c>
      <c r="R45" s="5">
        <f t="shared" si="12"/>
        <v>198.42859999999996</v>
      </c>
      <c r="S45" s="5">
        <f t="shared" si="20"/>
        <v>139.25376999999997</v>
      </c>
      <c r="T45" s="5">
        <v>100</v>
      </c>
      <c r="U45" s="5"/>
      <c r="V45" s="1"/>
      <c r="W45" s="1">
        <f t="shared" ref="W45:W46" si="21">(F45+N45+O45+P45+S45+T45)/Q45</f>
        <v>11.379449226977078</v>
      </c>
      <c r="X45" s="1">
        <f t="shared" si="7"/>
        <v>9.1557069111985623</v>
      </c>
      <c r="Y45" s="1">
        <v>105.8282</v>
      </c>
      <c r="Z45" s="1">
        <v>101.6326</v>
      </c>
      <c r="AA45" s="1">
        <v>98.513999999999996</v>
      </c>
      <c r="AB45" s="1">
        <v>103.414</v>
      </c>
      <c r="AC45" s="1">
        <v>119.30840000000001</v>
      </c>
      <c r="AD45" s="1">
        <v>118.9104</v>
      </c>
      <c r="AE45" s="1">
        <v>114.70959999999999</v>
      </c>
      <c r="AF45" s="1">
        <v>106.9828</v>
      </c>
      <c r="AG45" s="1">
        <v>117.7646</v>
      </c>
      <c r="AH45" s="1">
        <v>111.04040000000001</v>
      </c>
      <c r="AI45" s="1"/>
      <c r="AJ45" s="1">
        <f t="shared" si="8"/>
        <v>139</v>
      </c>
      <c r="AK45" s="1">
        <f t="shared" si="9"/>
        <v>100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91</v>
      </c>
      <c r="B46" s="1" t="s">
        <v>37</v>
      </c>
      <c r="C46" s="1">
        <v>1205.499</v>
      </c>
      <c r="D46" s="1">
        <v>663.16399999999999</v>
      </c>
      <c r="E46" s="1">
        <v>1229.009</v>
      </c>
      <c r="F46" s="1">
        <v>432.791</v>
      </c>
      <c r="G46" s="7">
        <v>1</v>
      </c>
      <c r="H46" s="1">
        <v>50</v>
      </c>
      <c r="I46" s="1" t="s">
        <v>38</v>
      </c>
      <c r="J46" s="1">
        <v>1196.8389999999999</v>
      </c>
      <c r="K46" s="1">
        <f t="shared" si="19"/>
        <v>32.170000000000073</v>
      </c>
      <c r="L46" s="1"/>
      <c r="M46" s="1"/>
      <c r="N46" s="1">
        <v>550</v>
      </c>
      <c r="O46" s="1"/>
      <c r="P46" s="1">
        <v>1204.866</v>
      </c>
      <c r="Q46" s="1">
        <f t="shared" si="3"/>
        <v>245.80180000000001</v>
      </c>
      <c r="R46" s="5">
        <f t="shared" si="12"/>
        <v>516.16280000000029</v>
      </c>
      <c r="S46" s="5">
        <f t="shared" si="20"/>
        <v>380.97181000000023</v>
      </c>
      <c r="T46" s="5">
        <v>300</v>
      </c>
      <c r="U46" s="5"/>
      <c r="V46" s="1"/>
      <c r="W46" s="1">
        <f t="shared" si="21"/>
        <v>11.670495537461482</v>
      </c>
      <c r="X46" s="1">
        <f t="shared" si="7"/>
        <v>8.9000853533212538</v>
      </c>
      <c r="Y46" s="1">
        <v>241.0044</v>
      </c>
      <c r="Z46" s="1">
        <v>168.96340000000001</v>
      </c>
      <c r="AA46" s="1">
        <v>153.9452</v>
      </c>
      <c r="AB46" s="1">
        <v>166.167</v>
      </c>
      <c r="AC46" s="1">
        <v>184.31800000000001</v>
      </c>
      <c r="AD46" s="1">
        <v>164.56979999999999</v>
      </c>
      <c r="AE46" s="1">
        <v>156.08940000000001</v>
      </c>
      <c r="AF46" s="1">
        <v>159.751</v>
      </c>
      <c r="AG46" s="1">
        <v>159.17779999999999</v>
      </c>
      <c r="AH46" s="1">
        <v>158.27180000000001</v>
      </c>
      <c r="AI46" s="1"/>
      <c r="AJ46" s="1">
        <f t="shared" si="8"/>
        <v>381</v>
      </c>
      <c r="AK46" s="1">
        <f t="shared" si="9"/>
        <v>300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3" t="s">
        <v>92</v>
      </c>
      <c r="B47" s="13" t="s">
        <v>37</v>
      </c>
      <c r="C47" s="13"/>
      <c r="D47" s="13"/>
      <c r="E47" s="13"/>
      <c r="F47" s="13"/>
      <c r="G47" s="14">
        <v>0</v>
      </c>
      <c r="H47" s="13">
        <v>40</v>
      </c>
      <c r="I47" s="13" t="s">
        <v>38</v>
      </c>
      <c r="J47" s="13"/>
      <c r="K47" s="13">
        <f t="shared" si="19"/>
        <v>0</v>
      </c>
      <c r="L47" s="13"/>
      <c r="M47" s="13"/>
      <c r="N47" s="13">
        <v>0</v>
      </c>
      <c r="O47" s="13"/>
      <c r="P47" s="13">
        <v>0</v>
      </c>
      <c r="Q47" s="13">
        <f t="shared" si="3"/>
        <v>0</v>
      </c>
      <c r="R47" s="15"/>
      <c r="S47" s="5">
        <f t="shared" si="11"/>
        <v>0</v>
      </c>
      <c r="T47" s="5"/>
      <c r="U47" s="15"/>
      <c r="V47" s="13"/>
      <c r="W47" s="1" t="e">
        <f t="shared" si="6"/>
        <v>#DIV/0!</v>
      </c>
      <c r="X47" s="13" t="e">
        <f t="shared" si="7"/>
        <v>#DIV/0!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 t="s">
        <v>49</v>
      </c>
      <c r="AJ47" s="1">
        <f t="shared" si="8"/>
        <v>0</v>
      </c>
      <c r="AK47" s="1">
        <f t="shared" si="9"/>
        <v>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93</v>
      </c>
      <c r="B48" s="1" t="s">
        <v>43</v>
      </c>
      <c r="C48" s="1">
        <v>544</v>
      </c>
      <c r="D48" s="1">
        <v>360</v>
      </c>
      <c r="E48" s="1">
        <v>522</v>
      </c>
      <c r="F48" s="1">
        <v>225</v>
      </c>
      <c r="G48" s="7">
        <v>0.45</v>
      </c>
      <c r="H48" s="1">
        <v>50</v>
      </c>
      <c r="I48" s="1" t="s">
        <v>38</v>
      </c>
      <c r="J48" s="1">
        <v>527</v>
      </c>
      <c r="K48" s="1">
        <f t="shared" si="19"/>
        <v>-5</v>
      </c>
      <c r="L48" s="1"/>
      <c r="M48" s="1"/>
      <c r="N48" s="1">
        <v>300</v>
      </c>
      <c r="O48" s="1"/>
      <c r="P48" s="1">
        <v>300</v>
      </c>
      <c r="Q48" s="1">
        <f t="shared" si="3"/>
        <v>104.4</v>
      </c>
      <c r="R48" s="5">
        <f t="shared" ref="R48:R74" si="22">11*Q48-P48-O48-N48-F48</f>
        <v>323.40000000000009</v>
      </c>
      <c r="S48" s="5">
        <f>R48-Q48*0.55</f>
        <v>265.98000000000008</v>
      </c>
      <c r="T48" s="5"/>
      <c r="U48" s="5"/>
      <c r="V48" s="1"/>
      <c r="W48" s="1">
        <f t="shared" si="6"/>
        <v>10.45</v>
      </c>
      <c r="X48" s="1">
        <f t="shared" si="7"/>
        <v>7.902298850574712</v>
      </c>
      <c r="Y48" s="1">
        <v>96.2</v>
      </c>
      <c r="Z48" s="1">
        <v>79.599999999999994</v>
      </c>
      <c r="AA48" s="1">
        <v>73.8</v>
      </c>
      <c r="AB48" s="1">
        <v>70.2</v>
      </c>
      <c r="AC48" s="1">
        <v>69.8</v>
      </c>
      <c r="AD48" s="1">
        <v>66.599999999999994</v>
      </c>
      <c r="AE48" s="1">
        <v>67.8</v>
      </c>
      <c r="AF48" s="1">
        <v>86.2</v>
      </c>
      <c r="AG48" s="1">
        <v>90</v>
      </c>
      <c r="AH48" s="1">
        <v>113</v>
      </c>
      <c r="AI48" s="1" t="s">
        <v>94</v>
      </c>
      <c r="AJ48" s="1">
        <f t="shared" si="8"/>
        <v>120</v>
      </c>
      <c r="AK48" s="1">
        <f t="shared" si="9"/>
        <v>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95</v>
      </c>
      <c r="B49" s="1" t="s">
        <v>37</v>
      </c>
      <c r="C49" s="1">
        <v>500.70699999999999</v>
      </c>
      <c r="D49" s="1"/>
      <c r="E49" s="1">
        <v>199.31399999999999</v>
      </c>
      <c r="F49" s="1">
        <v>285.98700000000002</v>
      </c>
      <c r="G49" s="7">
        <v>1</v>
      </c>
      <c r="H49" s="1">
        <v>40</v>
      </c>
      <c r="I49" s="1" t="s">
        <v>38</v>
      </c>
      <c r="J49" s="1">
        <v>200.35</v>
      </c>
      <c r="K49" s="1">
        <f t="shared" si="19"/>
        <v>-1.0360000000000014</v>
      </c>
      <c r="L49" s="1"/>
      <c r="M49" s="1"/>
      <c r="N49" s="1">
        <v>0</v>
      </c>
      <c r="O49" s="1"/>
      <c r="P49" s="1">
        <v>106.17100000000001</v>
      </c>
      <c r="Q49" s="1">
        <f t="shared" si="3"/>
        <v>39.8628</v>
      </c>
      <c r="R49" s="5">
        <f t="shared" si="22"/>
        <v>46.332799999999963</v>
      </c>
      <c r="S49" s="5">
        <f t="shared" si="11"/>
        <v>46.332799999999963</v>
      </c>
      <c r="T49" s="5"/>
      <c r="U49" s="5"/>
      <c r="V49" s="1"/>
      <c r="W49" s="1">
        <f t="shared" si="6"/>
        <v>11</v>
      </c>
      <c r="X49" s="1">
        <f t="shared" si="7"/>
        <v>9.8376932879777641</v>
      </c>
      <c r="Y49" s="1">
        <v>40.385199999999998</v>
      </c>
      <c r="Z49" s="1">
        <v>40.035200000000003</v>
      </c>
      <c r="AA49" s="1">
        <v>42.963799999999999</v>
      </c>
      <c r="AB49" s="1">
        <v>62.046000000000006</v>
      </c>
      <c r="AC49" s="1">
        <v>66.080399999999997</v>
      </c>
      <c r="AD49" s="1">
        <v>51.001199999999997</v>
      </c>
      <c r="AE49" s="1">
        <v>41.177</v>
      </c>
      <c r="AF49" s="1">
        <v>45.261399999999988</v>
      </c>
      <c r="AG49" s="1">
        <v>55.958000000000013</v>
      </c>
      <c r="AH49" s="1">
        <v>53.223400000000012</v>
      </c>
      <c r="AI49" s="1"/>
      <c r="AJ49" s="1">
        <f t="shared" si="8"/>
        <v>46</v>
      </c>
      <c r="AK49" s="1">
        <f t="shared" si="9"/>
        <v>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96</v>
      </c>
      <c r="B50" s="1" t="s">
        <v>43</v>
      </c>
      <c r="C50" s="1">
        <v>279</v>
      </c>
      <c r="D50" s="1">
        <v>90</v>
      </c>
      <c r="E50" s="19">
        <f>163+E89</f>
        <v>172</v>
      </c>
      <c r="F50" s="1">
        <v>116</v>
      </c>
      <c r="G50" s="7">
        <v>0.4</v>
      </c>
      <c r="H50" s="1">
        <v>40</v>
      </c>
      <c r="I50" s="1" t="s">
        <v>38</v>
      </c>
      <c r="J50" s="1">
        <v>183</v>
      </c>
      <c r="K50" s="1">
        <f t="shared" si="19"/>
        <v>-11</v>
      </c>
      <c r="L50" s="1"/>
      <c r="M50" s="1"/>
      <c r="N50" s="1">
        <v>149.6</v>
      </c>
      <c r="O50" s="1"/>
      <c r="P50" s="1">
        <v>46.400000000000013</v>
      </c>
      <c r="Q50" s="1">
        <f t="shared" si="3"/>
        <v>34.4</v>
      </c>
      <c r="R50" s="5">
        <f t="shared" si="22"/>
        <v>66.399999999999949</v>
      </c>
      <c r="S50" s="5">
        <f t="shared" ref="S50:S52" si="23">R50-Q50*0.55</f>
        <v>47.479999999999947</v>
      </c>
      <c r="T50" s="5"/>
      <c r="U50" s="5"/>
      <c r="V50" s="1"/>
      <c r="W50" s="1">
        <f t="shared" si="6"/>
        <v>10.450000000000001</v>
      </c>
      <c r="X50" s="1">
        <f t="shared" si="7"/>
        <v>9.069767441860467</v>
      </c>
      <c r="Y50" s="1">
        <v>37.6</v>
      </c>
      <c r="Z50" s="1">
        <v>39.200000000000003</v>
      </c>
      <c r="AA50" s="1">
        <v>36.200000000000003</v>
      </c>
      <c r="AB50" s="1">
        <v>34.4</v>
      </c>
      <c r="AC50" s="1">
        <v>31.8</v>
      </c>
      <c r="AD50" s="1">
        <v>35</v>
      </c>
      <c r="AE50" s="1">
        <v>39.4</v>
      </c>
      <c r="AF50" s="1">
        <v>40</v>
      </c>
      <c r="AG50" s="1">
        <v>37.200000000000003</v>
      </c>
      <c r="AH50" s="1">
        <v>35.6</v>
      </c>
      <c r="AI50" s="1" t="s">
        <v>97</v>
      </c>
      <c r="AJ50" s="1">
        <f t="shared" si="8"/>
        <v>19</v>
      </c>
      <c r="AK50" s="1">
        <f t="shared" si="9"/>
        <v>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98</v>
      </c>
      <c r="B51" s="1" t="s">
        <v>43</v>
      </c>
      <c r="C51" s="1">
        <v>177</v>
      </c>
      <c r="D51" s="1"/>
      <c r="E51" s="1">
        <v>111</v>
      </c>
      <c r="F51" s="1">
        <v>41</v>
      </c>
      <c r="G51" s="7">
        <v>0.4</v>
      </c>
      <c r="H51" s="1">
        <v>40</v>
      </c>
      <c r="I51" s="1" t="s">
        <v>38</v>
      </c>
      <c r="J51" s="1">
        <v>110</v>
      </c>
      <c r="K51" s="1">
        <f t="shared" si="19"/>
        <v>1</v>
      </c>
      <c r="L51" s="1"/>
      <c r="M51" s="1"/>
      <c r="N51" s="1">
        <v>25.399999999999981</v>
      </c>
      <c r="O51" s="1"/>
      <c r="P51" s="1">
        <v>124.6</v>
      </c>
      <c r="Q51" s="1">
        <f t="shared" si="3"/>
        <v>22.2</v>
      </c>
      <c r="R51" s="5">
        <f t="shared" si="22"/>
        <v>53.200000000000017</v>
      </c>
      <c r="S51" s="5">
        <f t="shared" si="23"/>
        <v>40.990000000000016</v>
      </c>
      <c r="T51" s="5"/>
      <c r="U51" s="5"/>
      <c r="V51" s="1"/>
      <c r="W51" s="1">
        <f t="shared" si="6"/>
        <v>10.45</v>
      </c>
      <c r="X51" s="1">
        <f t="shared" si="7"/>
        <v>8.6036036036036023</v>
      </c>
      <c r="Y51" s="1">
        <v>21.6</v>
      </c>
      <c r="Z51" s="1">
        <v>16.399999999999999</v>
      </c>
      <c r="AA51" s="1">
        <v>17.2</v>
      </c>
      <c r="AB51" s="1">
        <v>21.4</v>
      </c>
      <c r="AC51" s="1">
        <v>20.6</v>
      </c>
      <c r="AD51" s="1">
        <v>22.8</v>
      </c>
      <c r="AE51" s="1">
        <v>22.4</v>
      </c>
      <c r="AF51" s="1">
        <v>16.8</v>
      </c>
      <c r="AG51" s="1">
        <v>15.8</v>
      </c>
      <c r="AH51" s="1">
        <v>20.6</v>
      </c>
      <c r="AI51" s="1"/>
      <c r="AJ51" s="1">
        <f t="shared" si="8"/>
        <v>16</v>
      </c>
      <c r="AK51" s="1">
        <f t="shared" si="9"/>
        <v>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99</v>
      </c>
      <c r="B52" s="1" t="s">
        <v>37</v>
      </c>
      <c r="C52" s="1">
        <v>660.30200000000002</v>
      </c>
      <c r="D52" s="1">
        <v>256.35599999999999</v>
      </c>
      <c r="E52" s="1">
        <v>391.87799999999999</v>
      </c>
      <c r="F52" s="1">
        <v>387.14600000000002</v>
      </c>
      <c r="G52" s="7">
        <v>1</v>
      </c>
      <c r="H52" s="1">
        <v>50</v>
      </c>
      <c r="I52" s="1" t="s">
        <v>38</v>
      </c>
      <c r="J52" s="1">
        <v>378.85</v>
      </c>
      <c r="K52" s="1">
        <f t="shared" si="19"/>
        <v>13.027999999999963</v>
      </c>
      <c r="L52" s="1"/>
      <c r="M52" s="1"/>
      <c r="N52" s="1">
        <v>158.47420000000011</v>
      </c>
      <c r="O52" s="1"/>
      <c r="P52" s="1">
        <v>90.570799999999906</v>
      </c>
      <c r="Q52" s="1">
        <f t="shared" si="3"/>
        <v>78.375599999999991</v>
      </c>
      <c r="R52" s="5">
        <f t="shared" si="22"/>
        <v>225.94059999999985</v>
      </c>
      <c r="S52" s="5">
        <f t="shared" si="23"/>
        <v>182.83401999999984</v>
      </c>
      <c r="T52" s="5"/>
      <c r="U52" s="5"/>
      <c r="V52" s="1"/>
      <c r="W52" s="1">
        <f t="shared" ref="W52:W54" si="24">(F52+N52+O52+P52+S52+T52)/Q52</f>
        <v>10.45</v>
      </c>
      <c r="X52" s="1">
        <f t="shared" si="7"/>
        <v>8.117207396179424</v>
      </c>
      <c r="Y52" s="1">
        <v>75.148600000000002</v>
      </c>
      <c r="Z52" s="1">
        <v>90.614000000000004</v>
      </c>
      <c r="AA52" s="1">
        <v>90.802400000000006</v>
      </c>
      <c r="AB52" s="1">
        <v>95.362200000000001</v>
      </c>
      <c r="AC52" s="1">
        <v>99.406800000000004</v>
      </c>
      <c r="AD52" s="1">
        <v>87.414000000000001</v>
      </c>
      <c r="AE52" s="1">
        <v>83.495800000000003</v>
      </c>
      <c r="AF52" s="1">
        <v>85.778400000000005</v>
      </c>
      <c r="AG52" s="1">
        <v>93.816800000000001</v>
      </c>
      <c r="AH52" s="1">
        <v>81.528199999999998</v>
      </c>
      <c r="AI52" s="1"/>
      <c r="AJ52" s="1">
        <f t="shared" si="8"/>
        <v>183</v>
      </c>
      <c r="AK52" s="1">
        <f t="shared" si="9"/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100</v>
      </c>
      <c r="B53" s="1" t="s">
        <v>37</v>
      </c>
      <c r="C53" s="1">
        <v>1204.5530000000001</v>
      </c>
      <c r="D53" s="1">
        <v>838.69399999999996</v>
      </c>
      <c r="E53" s="1">
        <v>791.08799999999997</v>
      </c>
      <c r="F53" s="1">
        <v>994.21699999999998</v>
      </c>
      <c r="G53" s="7">
        <v>1</v>
      </c>
      <c r="H53" s="1">
        <v>50</v>
      </c>
      <c r="I53" s="1" t="s">
        <v>38</v>
      </c>
      <c r="J53" s="1">
        <v>752.12</v>
      </c>
      <c r="K53" s="1">
        <f t="shared" si="19"/>
        <v>38.967999999999961</v>
      </c>
      <c r="L53" s="1"/>
      <c r="M53" s="1"/>
      <c r="N53" s="1">
        <v>665.74069999999926</v>
      </c>
      <c r="O53" s="1">
        <v>400</v>
      </c>
      <c r="P53" s="1">
        <v>0</v>
      </c>
      <c r="Q53" s="1">
        <f t="shared" si="3"/>
        <v>158.2176</v>
      </c>
      <c r="R53" s="5"/>
      <c r="S53" s="5">
        <f t="shared" si="11"/>
        <v>0</v>
      </c>
      <c r="T53" s="5"/>
      <c r="U53" s="5"/>
      <c r="V53" s="1"/>
      <c r="W53" s="1">
        <f t="shared" si="24"/>
        <v>13.019775928847354</v>
      </c>
      <c r="X53" s="1">
        <f t="shared" si="7"/>
        <v>13.019775928847354</v>
      </c>
      <c r="Y53" s="1">
        <v>177.751</v>
      </c>
      <c r="Z53" s="1">
        <v>222.18520000000001</v>
      </c>
      <c r="AA53" s="1">
        <v>203.40280000000001</v>
      </c>
      <c r="AB53" s="1">
        <v>185.30680000000001</v>
      </c>
      <c r="AC53" s="1">
        <v>201.53899999999999</v>
      </c>
      <c r="AD53" s="1">
        <v>193.87639999999999</v>
      </c>
      <c r="AE53" s="1">
        <v>183.12780000000001</v>
      </c>
      <c r="AF53" s="1">
        <v>168.5402</v>
      </c>
      <c r="AG53" s="1">
        <v>159.7962</v>
      </c>
      <c r="AH53" s="1">
        <v>152.33600000000001</v>
      </c>
      <c r="AI53" s="1"/>
      <c r="AJ53" s="1">
        <f t="shared" si="8"/>
        <v>0</v>
      </c>
      <c r="AK53" s="1">
        <f t="shared" si="9"/>
        <v>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101</v>
      </c>
      <c r="B54" s="1" t="s">
        <v>37</v>
      </c>
      <c r="C54" s="1">
        <v>241.876</v>
      </c>
      <c r="D54" s="1">
        <v>75.558999999999997</v>
      </c>
      <c r="E54" s="1">
        <v>113.866</v>
      </c>
      <c r="F54" s="1">
        <v>183.78700000000001</v>
      </c>
      <c r="G54" s="7">
        <v>1</v>
      </c>
      <c r="H54" s="1">
        <v>50</v>
      </c>
      <c r="I54" s="1" t="s">
        <v>38</v>
      </c>
      <c r="J54" s="1">
        <v>122.15</v>
      </c>
      <c r="K54" s="1">
        <f t="shared" si="19"/>
        <v>-8.284000000000006</v>
      </c>
      <c r="L54" s="1"/>
      <c r="M54" s="1"/>
      <c r="N54" s="1">
        <v>43.992800000000102</v>
      </c>
      <c r="O54" s="1"/>
      <c r="P54" s="1">
        <v>0</v>
      </c>
      <c r="Q54" s="1">
        <f t="shared" si="3"/>
        <v>22.773199999999999</v>
      </c>
      <c r="R54" s="5">
        <f t="shared" si="22"/>
        <v>22.725399999999894</v>
      </c>
      <c r="S54" s="5">
        <f t="shared" si="11"/>
        <v>22.725399999999894</v>
      </c>
      <c r="T54" s="5"/>
      <c r="U54" s="5"/>
      <c r="V54" s="1"/>
      <c r="W54" s="1">
        <f t="shared" si="24"/>
        <v>11</v>
      </c>
      <c r="X54" s="1">
        <f t="shared" si="7"/>
        <v>10.002098958424821</v>
      </c>
      <c r="Y54" s="1">
        <v>24.156400000000001</v>
      </c>
      <c r="Z54" s="1">
        <v>30.990200000000002</v>
      </c>
      <c r="AA54" s="1">
        <v>31.298400000000001</v>
      </c>
      <c r="AB54" s="1">
        <v>33.322600000000001</v>
      </c>
      <c r="AC54" s="1">
        <v>35.502000000000002</v>
      </c>
      <c r="AD54" s="1">
        <v>33.849800000000002</v>
      </c>
      <c r="AE54" s="1">
        <v>31.110199999999999</v>
      </c>
      <c r="AF54" s="1">
        <v>34.693199999999997</v>
      </c>
      <c r="AG54" s="1">
        <v>37.444000000000003</v>
      </c>
      <c r="AH54" s="1">
        <v>25.25</v>
      </c>
      <c r="AI54" s="1"/>
      <c r="AJ54" s="1">
        <f t="shared" si="8"/>
        <v>23</v>
      </c>
      <c r="AK54" s="1">
        <f t="shared" si="9"/>
        <v>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102</v>
      </c>
      <c r="B55" s="1" t="s">
        <v>43</v>
      </c>
      <c r="C55" s="1">
        <v>788</v>
      </c>
      <c r="D55" s="1"/>
      <c r="E55" s="1">
        <v>221</v>
      </c>
      <c r="F55" s="1">
        <v>414</v>
      </c>
      <c r="G55" s="7">
        <v>0.4</v>
      </c>
      <c r="H55" s="1">
        <v>50</v>
      </c>
      <c r="I55" s="1" t="s">
        <v>38</v>
      </c>
      <c r="J55" s="1">
        <v>223</v>
      </c>
      <c r="K55" s="1">
        <f t="shared" si="19"/>
        <v>-2</v>
      </c>
      <c r="L55" s="1"/>
      <c r="M55" s="1"/>
      <c r="N55" s="1">
        <v>0</v>
      </c>
      <c r="O55" s="1"/>
      <c r="P55" s="1">
        <v>0</v>
      </c>
      <c r="Q55" s="1">
        <f t="shared" si="3"/>
        <v>44.2</v>
      </c>
      <c r="R55" s="5">
        <f t="shared" si="22"/>
        <v>72.200000000000045</v>
      </c>
      <c r="S55" s="5">
        <f t="shared" ref="S55:S61" si="25">R55-Q55*0.55</f>
        <v>47.890000000000043</v>
      </c>
      <c r="T55" s="5"/>
      <c r="U55" s="5"/>
      <c r="V55" s="1"/>
      <c r="W55" s="1">
        <f t="shared" si="6"/>
        <v>10.450000000000001</v>
      </c>
      <c r="X55" s="1">
        <f t="shared" si="7"/>
        <v>9.3665158371040711</v>
      </c>
      <c r="Y55" s="1">
        <v>49.4</v>
      </c>
      <c r="Z55" s="1">
        <v>61.6</v>
      </c>
      <c r="AA55" s="1">
        <v>57.4</v>
      </c>
      <c r="AB55" s="1">
        <v>85</v>
      </c>
      <c r="AC55" s="1">
        <v>102.4</v>
      </c>
      <c r="AD55" s="1">
        <v>89.8</v>
      </c>
      <c r="AE55" s="1">
        <v>70</v>
      </c>
      <c r="AF55" s="1">
        <v>55.6</v>
      </c>
      <c r="AG55" s="1">
        <v>51.2</v>
      </c>
      <c r="AH55" s="1">
        <v>40.4</v>
      </c>
      <c r="AI55" s="1" t="s">
        <v>103</v>
      </c>
      <c r="AJ55" s="1">
        <f t="shared" si="8"/>
        <v>19</v>
      </c>
      <c r="AK55" s="1">
        <f t="shared" si="9"/>
        <v>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104</v>
      </c>
      <c r="B56" s="1" t="s">
        <v>43</v>
      </c>
      <c r="C56" s="1">
        <v>1234</v>
      </c>
      <c r="D56" s="1">
        <v>600</v>
      </c>
      <c r="E56" s="1">
        <v>764</v>
      </c>
      <c r="F56" s="1">
        <v>928</v>
      </c>
      <c r="G56" s="7">
        <v>0.4</v>
      </c>
      <c r="H56" s="1">
        <v>40</v>
      </c>
      <c r="I56" s="1" t="s">
        <v>38</v>
      </c>
      <c r="J56" s="1">
        <v>772</v>
      </c>
      <c r="K56" s="1">
        <f t="shared" si="19"/>
        <v>-8</v>
      </c>
      <c r="L56" s="1"/>
      <c r="M56" s="1"/>
      <c r="N56" s="1">
        <v>294</v>
      </c>
      <c r="O56" s="1"/>
      <c r="P56" s="1">
        <v>213</v>
      </c>
      <c r="Q56" s="1">
        <f t="shared" si="3"/>
        <v>152.80000000000001</v>
      </c>
      <c r="R56" s="5">
        <f t="shared" si="22"/>
        <v>245.80000000000018</v>
      </c>
      <c r="S56" s="5">
        <f t="shared" si="25"/>
        <v>161.76000000000016</v>
      </c>
      <c r="T56" s="5"/>
      <c r="U56" s="5"/>
      <c r="V56" s="1"/>
      <c r="W56" s="1">
        <f t="shared" si="6"/>
        <v>10.450000000000001</v>
      </c>
      <c r="X56" s="1">
        <f t="shared" si="7"/>
        <v>9.391361256544501</v>
      </c>
      <c r="Y56" s="1">
        <v>155.80000000000001</v>
      </c>
      <c r="Z56" s="1">
        <v>180.4</v>
      </c>
      <c r="AA56" s="1">
        <v>183</v>
      </c>
      <c r="AB56" s="1">
        <v>181.6</v>
      </c>
      <c r="AC56" s="1">
        <v>204.2</v>
      </c>
      <c r="AD56" s="1">
        <v>203.2</v>
      </c>
      <c r="AE56" s="1">
        <v>185.4</v>
      </c>
      <c r="AF56" s="1">
        <v>181.8</v>
      </c>
      <c r="AG56" s="1">
        <v>179.2</v>
      </c>
      <c r="AH56" s="1">
        <v>195.8</v>
      </c>
      <c r="AI56" s="1"/>
      <c r="AJ56" s="1">
        <f t="shared" si="8"/>
        <v>65</v>
      </c>
      <c r="AK56" s="1">
        <f t="shared" si="9"/>
        <v>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105</v>
      </c>
      <c r="B57" s="1" t="s">
        <v>43</v>
      </c>
      <c r="C57" s="1">
        <v>1075</v>
      </c>
      <c r="D57" s="1">
        <v>540</v>
      </c>
      <c r="E57" s="1">
        <v>625</v>
      </c>
      <c r="F57" s="1">
        <v>872</v>
      </c>
      <c r="G57" s="7">
        <v>0.4</v>
      </c>
      <c r="H57" s="1">
        <v>40</v>
      </c>
      <c r="I57" s="1" t="s">
        <v>38</v>
      </c>
      <c r="J57" s="1">
        <v>632</v>
      </c>
      <c r="K57" s="1">
        <f t="shared" si="19"/>
        <v>-7</v>
      </c>
      <c r="L57" s="1"/>
      <c r="M57" s="1"/>
      <c r="N57" s="1">
        <v>297.59999999999991</v>
      </c>
      <c r="O57" s="1"/>
      <c r="P57" s="1">
        <v>0</v>
      </c>
      <c r="Q57" s="1">
        <f t="shared" si="3"/>
        <v>125</v>
      </c>
      <c r="R57" s="5">
        <f t="shared" si="22"/>
        <v>205.40000000000009</v>
      </c>
      <c r="S57" s="5">
        <f t="shared" si="25"/>
        <v>136.65000000000009</v>
      </c>
      <c r="T57" s="5"/>
      <c r="U57" s="5"/>
      <c r="V57" s="1"/>
      <c r="W57" s="1">
        <f t="shared" si="6"/>
        <v>10.45</v>
      </c>
      <c r="X57" s="1">
        <f t="shared" si="7"/>
        <v>9.3567999999999998</v>
      </c>
      <c r="Y57" s="1">
        <v>126.2</v>
      </c>
      <c r="Z57" s="1">
        <v>162.6</v>
      </c>
      <c r="AA57" s="1">
        <v>160.6</v>
      </c>
      <c r="AB57" s="1">
        <v>162</v>
      </c>
      <c r="AC57" s="1">
        <v>184.2</v>
      </c>
      <c r="AD57" s="1">
        <v>169.8</v>
      </c>
      <c r="AE57" s="1">
        <v>155.6</v>
      </c>
      <c r="AF57" s="1">
        <v>143</v>
      </c>
      <c r="AG57" s="1">
        <v>145.80000000000001</v>
      </c>
      <c r="AH57" s="1">
        <v>174.6</v>
      </c>
      <c r="AI57" s="1"/>
      <c r="AJ57" s="1">
        <f t="shared" si="8"/>
        <v>55</v>
      </c>
      <c r="AK57" s="1">
        <f t="shared" si="9"/>
        <v>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106</v>
      </c>
      <c r="B58" s="1" t="s">
        <v>37</v>
      </c>
      <c r="C58" s="1">
        <v>707.15800000000002</v>
      </c>
      <c r="D58" s="1">
        <v>368.68900000000002</v>
      </c>
      <c r="E58" s="1">
        <v>561.19000000000005</v>
      </c>
      <c r="F58" s="1">
        <v>438.38799999999998</v>
      </c>
      <c r="G58" s="7">
        <v>1</v>
      </c>
      <c r="H58" s="1">
        <v>40</v>
      </c>
      <c r="I58" s="1" t="s">
        <v>38</v>
      </c>
      <c r="J58" s="1">
        <v>560.70000000000005</v>
      </c>
      <c r="K58" s="1">
        <f t="shared" si="19"/>
        <v>0.49000000000000909</v>
      </c>
      <c r="L58" s="1"/>
      <c r="M58" s="1"/>
      <c r="N58" s="1">
        <v>191.0382000000001</v>
      </c>
      <c r="O58" s="1"/>
      <c r="P58" s="1">
        <v>423.18680000000001</v>
      </c>
      <c r="Q58" s="1">
        <f t="shared" si="3"/>
        <v>112.23800000000001</v>
      </c>
      <c r="R58" s="5">
        <f t="shared" si="22"/>
        <v>182.00500000000017</v>
      </c>
      <c r="S58" s="5">
        <f t="shared" si="25"/>
        <v>120.27410000000015</v>
      </c>
      <c r="T58" s="5"/>
      <c r="U58" s="5"/>
      <c r="V58" s="1"/>
      <c r="W58" s="1">
        <f t="shared" si="6"/>
        <v>10.45</v>
      </c>
      <c r="X58" s="1">
        <f t="shared" si="7"/>
        <v>9.3784012544770921</v>
      </c>
      <c r="Y58" s="1">
        <v>112.24</v>
      </c>
      <c r="Z58" s="1">
        <v>107.9432</v>
      </c>
      <c r="AA58" s="1">
        <v>107.0176</v>
      </c>
      <c r="AB58" s="1">
        <v>106.4194</v>
      </c>
      <c r="AC58" s="1">
        <v>125.1662</v>
      </c>
      <c r="AD58" s="1">
        <v>137.16059999999999</v>
      </c>
      <c r="AE58" s="1">
        <v>116.5042</v>
      </c>
      <c r="AF58" s="1">
        <v>103.0684</v>
      </c>
      <c r="AG58" s="1">
        <v>137.18819999999999</v>
      </c>
      <c r="AH58" s="1">
        <v>120.86</v>
      </c>
      <c r="AI58" s="1"/>
      <c r="AJ58" s="1">
        <f t="shared" si="8"/>
        <v>120</v>
      </c>
      <c r="AK58" s="1">
        <f t="shared" si="9"/>
        <v>0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107</v>
      </c>
      <c r="B59" s="1" t="s">
        <v>37</v>
      </c>
      <c r="C59" s="1">
        <v>596.79499999999996</v>
      </c>
      <c r="D59" s="1">
        <v>223.399</v>
      </c>
      <c r="E59" s="1">
        <v>429.87</v>
      </c>
      <c r="F59" s="1">
        <v>334.15199999999999</v>
      </c>
      <c r="G59" s="7">
        <v>1</v>
      </c>
      <c r="H59" s="1">
        <v>40</v>
      </c>
      <c r="I59" s="1" t="s">
        <v>38</v>
      </c>
      <c r="J59" s="1">
        <v>429.9</v>
      </c>
      <c r="K59" s="1">
        <f t="shared" si="19"/>
        <v>-2.9999999999972715E-2</v>
      </c>
      <c r="L59" s="1"/>
      <c r="M59" s="1"/>
      <c r="N59" s="1">
        <v>120.03700000000001</v>
      </c>
      <c r="O59" s="1"/>
      <c r="P59" s="1">
        <v>360.35599999999999</v>
      </c>
      <c r="Q59" s="1">
        <f t="shared" si="3"/>
        <v>85.974000000000004</v>
      </c>
      <c r="R59" s="5">
        <f t="shared" si="22"/>
        <v>131.16900000000004</v>
      </c>
      <c r="S59" s="5">
        <f t="shared" si="25"/>
        <v>83.883300000000034</v>
      </c>
      <c r="T59" s="5"/>
      <c r="U59" s="5"/>
      <c r="V59" s="1"/>
      <c r="W59" s="1">
        <f t="shared" si="6"/>
        <v>10.45</v>
      </c>
      <c r="X59" s="1">
        <f t="shared" si="7"/>
        <v>9.4743178170144446</v>
      </c>
      <c r="Y59" s="1">
        <v>86.384600000000006</v>
      </c>
      <c r="Z59" s="1">
        <v>80.246000000000009</v>
      </c>
      <c r="AA59" s="1">
        <v>81.642200000000003</v>
      </c>
      <c r="AB59" s="1">
        <v>86.718600000000009</v>
      </c>
      <c r="AC59" s="1">
        <v>101.9462</v>
      </c>
      <c r="AD59" s="1">
        <v>105.6904</v>
      </c>
      <c r="AE59" s="1">
        <v>90.182000000000002</v>
      </c>
      <c r="AF59" s="1">
        <v>67.365399999999994</v>
      </c>
      <c r="AG59" s="1">
        <v>78.786599999999993</v>
      </c>
      <c r="AH59" s="1">
        <v>75.273400000000009</v>
      </c>
      <c r="AI59" s="1"/>
      <c r="AJ59" s="1">
        <f t="shared" si="8"/>
        <v>84</v>
      </c>
      <c r="AK59" s="1">
        <f t="shared" si="9"/>
        <v>0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108</v>
      </c>
      <c r="B60" s="1" t="s">
        <v>37</v>
      </c>
      <c r="C60" s="1">
        <v>810.11199999999997</v>
      </c>
      <c r="D60" s="1">
        <v>92.682000000000002</v>
      </c>
      <c r="E60" s="1">
        <v>484.54500000000002</v>
      </c>
      <c r="F60" s="1">
        <v>356.96899999999999</v>
      </c>
      <c r="G60" s="7">
        <v>1</v>
      </c>
      <c r="H60" s="1">
        <v>40</v>
      </c>
      <c r="I60" s="1" t="s">
        <v>38</v>
      </c>
      <c r="J60" s="1">
        <v>487.7</v>
      </c>
      <c r="K60" s="1">
        <f t="shared" si="19"/>
        <v>-3.1549999999999727</v>
      </c>
      <c r="L60" s="1"/>
      <c r="M60" s="1"/>
      <c r="N60" s="1">
        <v>115.16679999999999</v>
      </c>
      <c r="O60" s="1"/>
      <c r="P60" s="1">
        <v>395.11419999999993</v>
      </c>
      <c r="Q60" s="1">
        <f t="shared" si="3"/>
        <v>96.909000000000006</v>
      </c>
      <c r="R60" s="5">
        <f t="shared" si="22"/>
        <v>198.74900000000008</v>
      </c>
      <c r="S60" s="5">
        <f t="shared" si="25"/>
        <v>145.44905000000006</v>
      </c>
      <c r="T60" s="5"/>
      <c r="U60" s="5"/>
      <c r="V60" s="1"/>
      <c r="W60" s="1">
        <f t="shared" si="6"/>
        <v>10.45</v>
      </c>
      <c r="X60" s="1">
        <f t="shared" si="7"/>
        <v>8.9491172130555459</v>
      </c>
      <c r="Y60" s="1">
        <v>93.413199999999989</v>
      </c>
      <c r="Z60" s="1">
        <v>86.7988</v>
      </c>
      <c r="AA60" s="1">
        <v>89.770200000000003</v>
      </c>
      <c r="AB60" s="1">
        <v>99.047200000000004</v>
      </c>
      <c r="AC60" s="1">
        <v>126.09820000000001</v>
      </c>
      <c r="AD60" s="1">
        <v>120.8554</v>
      </c>
      <c r="AE60" s="1">
        <v>94.270799999999994</v>
      </c>
      <c r="AF60" s="1">
        <v>87.646199999999993</v>
      </c>
      <c r="AG60" s="1">
        <v>106.2878</v>
      </c>
      <c r="AH60" s="1">
        <v>89.890799999999999</v>
      </c>
      <c r="AI60" s="1"/>
      <c r="AJ60" s="1">
        <f t="shared" si="8"/>
        <v>145</v>
      </c>
      <c r="AK60" s="1">
        <f t="shared" si="9"/>
        <v>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109</v>
      </c>
      <c r="B61" s="1" t="s">
        <v>37</v>
      </c>
      <c r="C61" s="1">
        <v>224.61</v>
      </c>
      <c r="D61" s="1">
        <v>31.071999999999999</v>
      </c>
      <c r="E61" s="1">
        <v>125.13200000000001</v>
      </c>
      <c r="F61" s="1">
        <v>90.128</v>
      </c>
      <c r="G61" s="7">
        <v>1</v>
      </c>
      <c r="H61" s="1">
        <v>30</v>
      </c>
      <c r="I61" s="1" t="s">
        <v>38</v>
      </c>
      <c r="J61" s="1">
        <v>124.9</v>
      </c>
      <c r="K61" s="1">
        <f t="shared" si="19"/>
        <v>0.23199999999999932</v>
      </c>
      <c r="L61" s="1"/>
      <c r="M61" s="1"/>
      <c r="N61" s="1">
        <v>60.702399999999983</v>
      </c>
      <c r="O61" s="1"/>
      <c r="P61" s="1">
        <v>27.946600000000021</v>
      </c>
      <c r="Q61" s="1">
        <f t="shared" si="3"/>
        <v>25.026400000000002</v>
      </c>
      <c r="R61" s="5">
        <f t="shared" si="22"/>
        <v>96.513400000000033</v>
      </c>
      <c r="S61" s="5">
        <f t="shared" si="25"/>
        <v>82.748880000000028</v>
      </c>
      <c r="T61" s="5"/>
      <c r="U61" s="5"/>
      <c r="V61" s="1"/>
      <c r="W61" s="1">
        <f t="shared" si="6"/>
        <v>10.45</v>
      </c>
      <c r="X61" s="1">
        <f t="shared" si="7"/>
        <v>7.1435364255346352</v>
      </c>
      <c r="Y61" s="1">
        <v>22.1798</v>
      </c>
      <c r="Z61" s="1">
        <v>25.658000000000001</v>
      </c>
      <c r="AA61" s="1">
        <v>25.0672</v>
      </c>
      <c r="AB61" s="1">
        <v>31.573399999999999</v>
      </c>
      <c r="AC61" s="1">
        <v>31.979800000000001</v>
      </c>
      <c r="AD61" s="1">
        <v>21.0702</v>
      </c>
      <c r="AE61" s="1">
        <v>17.143999999999998</v>
      </c>
      <c r="AF61" s="1">
        <v>24.657399999999999</v>
      </c>
      <c r="AG61" s="1">
        <v>36.497599999999998</v>
      </c>
      <c r="AH61" s="1">
        <v>33.470599999999997</v>
      </c>
      <c r="AI61" s="1" t="s">
        <v>110</v>
      </c>
      <c r="AJ61" s="1">
        <f t="shared" si="8"/>
        <v>83</v>
      </c>
      <c r="AK61" s="1">
        <f t="shared" si="9"/>
        <v>0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111</v>
      </c>
      <c r="B62" s="1" t="s">
        <v>43</v>
      </c>
      <c r="C62" s="1">
        <v>292</v>
      </c>
      <c r="D62" s="1"/>
      <c r="E62" s="1">
        <v>87</v>
      </c>
      <c r="F62" s="1">
        <v>125</v>
      </c>
      <c r="G62" s="7">
        <v>0.6</v>
      </c>
      <c r="H62" s="1">
        <v>60</v>
      </c>
      <c r="I62" s="1" t="s">
        <v>38</v>
      </c>
      <c r="J62" s="1">
        <v>87</v>
      </c>
      <c r="K62" s="1">
        <f t="shared" si="19"/>
        <v>0</v>
      </c>
      <c r="L62" s="1"/>
      <c r="M62" s="1"/>
      <c r="N62" s="1">
        <v>0</v>
      </c>
      <c r="O62" s="1"/>
      <c r="P62" s="1">
        <v>0</v>
      </c>
      <c r="Q62" s="1">
        <f t="shared" si="3"/>
        <v>17.399999999999999</v>
      </c>
      <c r="R62" s="22"/>
      <c r="S62" s="5">
        <f t="shared" si="11"/>
        <v>0</v>
      </c>
      <c r="T62" s="5"/>
      <c r="U62" s="5"/>
      <c r="V62" s="1"/>
      <c r="W62" s="1">
        <f t="shared" si="6"/>
        <v>7.1839080459770122</v>
      </c>
      <c r="X62" s="1">
        <f t="shared" si="7"/>
        <v>7.1839080459770122</v>
      </c>
      <c r="Y62" s="1">
        <v>20.8</v>
      </c>
      <c r="Z62" s="1">
        <v>23.2</v>
      </c>
      <c r="AA62" s="1">
        <v>30.4</v>
      </c>
      <c r="AB62" s="1">
        <v>30.2</v>
      </c>
      <c r="AC62" s="1">
        <v>37.4</v>
      </c>
      <c r="AD62" s="1">
        <v>39</v>
      </c>
      <c r="AE62" s="1">
        <v>8.6</v>
      </c>
      <c r="AF62" s="1">
        <v>8.6</v>
      </c>
      <c r="AG62" s="1">
        <v>30.2</v>
      </c>
      <c r="AH62" s="1">
        <v>26.2</v>
      </c>
      <c r="AI62" s="23" t="s">
        <v>153</v>
      </c>
      <c r="AJ62" s="1">
        <f t="shared" si="8"/>
        <v>0</v>
      </c>
      <c r="AK62" s="1">
        <f t="shared" si="9"/>
        <v>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112</v>
      </c>
      <c r="B63" s="1" t="s">
        <v>43</v>
      </c>
      <c r="C63" s="1">
        <v>410</v>
      </c>
      <c r="D63" s="1"/>
      <c r="E63" s="1">
        <v>138</v>
      </c>
      <c r="F63" s="1">
        <v>165</v>
      </c>
      <c r="G63" s="7">
        <v>0.35</v>
      </c>
      <c r="H63" s="1">
        <v>50</v>
      </c>
      <c r="I63" s="1" t="s">
        <v>38</v>
      </c>
      <c r="J63" s="1">
        <v>144</v>
      </c>
      <c r="K63" s="1">
        <f t="shared" si="19"/>
        <v>-6</v>
      </c>
      <c r="L63" s="1"/>
      <c r="M63" s="1"/>
      <c r="N63" s="1">
        <v>154.80000000000001</v>
      </c>
      <c r="O63" s="1"/>
      <c r="P63" s="1">
        <v>0</v>
      </c>
      <c r="Q63" s="1">
        <f t="shared" si="3"/>
        <v>27.6</v>
      </c>
      <c r="R63" s="5"/>
      <c r="S63" s="5">
        <f t="shared" si="11"/>
        <v>0</v>
      </c>
      <c r="T63" s="5"/>
      <c r="U63" s="5"/>
      <c r="V63" s="1"/>
      <c r="W63" s="1">
        <f t="shared" si="6"/>
        <v>11.586956521739131</v>
      </c>
      <c r="X63" s="1">
        <f t="shared" si="7"/>
        <v>11.586956521739131</v>
      </c>
      <c r="Y63" s="1">
        <v>34.4</v>
      </c>
      <c r="Z63" s="1">
        <v>41.8</v>
      </c>
      <c r="AA63" s="1">
        <v>39.200000000000003</v>
      </c>
      <c r="AB63" s="1">
        <v>44.4</v>
      </c>
      <c r="AC63" s="1">
        <v>41.6</v>
      </c>
      <c r="AD63" s="1">
        <v>40.6</v>
      </c>
      <c r="AE63" s="1">
        <v>34.200000000000003</v>
      </c>
      <c r="AF63" s="1">
        <v>34.200000000000003</v>
      </c>
      <c r="AG63" s="1">
        <v>34</v>
      </c>
      <c r="AH63" s="1">
        <v>28</v>
      </c>
      <c r="AI63" s="1"/>
      <c r="AJ63" s="1">
        <f t="shared" si="8"/>
        <v>0</v>
      </c>
      <c r="AK63" s="1">
        <f t="shared" si="9"/>
        <v>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113</v>
      </c>
      <c r="B64" s="1" t="s">
        <v>43</v>
      </c>
      <c r="C64" s="1">
        <v>471</v>
      </c>
      <c r="D64" s="1">
        <v>300</v>
      </c>
      <c r="E64" s="1">
        <v>496</v>
      </c>
      <c r="F64" s="1">
        <v>167</v>
      </c>
      <c r="G64" s="7">
        <v>0.37</v>
      </c>
      <c r="H64" s="1">
        <v>50</v>
      </c>
      <c r="I64" s="1" t="s">
        <v>38</v>
      </c>
      <c r="J64" s="1">
        <v>512</v>
      </c>
      <c r="K64" s="1">
        <f t="shared" si="19"/>
        <v>-16</v>
      </c>
      <c r="L64" s="1"/>
      <c r="M64" s="1"/>
      <c r="N64" s="1">
        <v>200</v>
      </c>
      <c r="O64" s="1"/>
      <c r="P64" s="1">
        <v>289</v>
      </c>
      <c r="Q64" s="1">
        <f t="shared" si="3"/>
        <v>99.2</v>
      </c>
      <c r="R64" s="5">
        <f t="shared" si="22"/>
        <v>435.20000000000005</v>
      </c>
      <c r="S64" s="5">
        <f>R64-Q64*0.55</f>
        <v>380.64000000000004</v>
      </c>
      <c r="T64" s="5"/>
      <c r="U64" s="5"/>
      <c r="V64" s="1"/>
      <c r="W64" s="1">
        <f t="shared" si="6"/>
        <v>10.450000000000001</v>
      </c>
      <c r="X64" s="1">
        <f t="shared" si="7"/>
        <v>6.6129032258064511</v>
      </c>
      <c r="Y64" s="1">
        <v>84</v>
      </c>
      <c r="Z64" s="1">
        <v>65.400000000000006</v>
      </c>
      <c r="AA64" s="1">
        <v>58.2</v>
      </c>
      <c r="AB64" s="1">
        <v>58.8</v>
      </c>
      <c r="AC64" s="1">
        <v>62.8</v>
      </c>
      <c r="AD64" s="1">
        <v>55.8</v>
      </c>
      <c r="AE64" s="1">
        <v>49.2</v>
      </c>
      <c r="AF64" s="1">
        <v>79.2</v>
      </c>
      <c r="AG64" s="1">
        <v>87.8</v>
      </c>
      <c r="AH64" s="1">
        <v>86</v>
      </c>
      <c r="AI64" s="1" t="s">
        <v>94</v>
      </c>
      <c r="AJ64" s="1">
        <f t="shared" si="8"/>
        <v>141</v>
      </c>
      <c r="AK64" s="1">
        <f t="shared" si="9"/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114</v>
      </c>
      <c r="B65" s="1" t="s">
        <v>43</v>
      </c>
      <c r="C65" s="1">
        <v>52</v>
      </c>
      <c r="D65" s="1">
        <v>36</v>
      </c>
      <c r="E65" s="1">
        <v>47</v>
      </c>
      <c r="F65" s="1">
        <v>17</v>
      </c>
      <c r="G65" s="7">
        <v>0.4</v>
      </c>
      <c r="H65" s="1">
        <v>30</v>
      </c>
      <c r="I65" s="1" t="s">
        <v>38</v>
      </c>
      <c r="J65" s="1">
        <v>45</v>
      </c>
      <c r="K65" s="1">
        <f t="shared" si="19"/>
        <v>2</v>
      </c>
      <c r="L65" s="1"/>
      <c r="M65" s="1"/>
      <c r="N65" s="1">
        <v>86.800000000000011</v>
      </c>
      <c r="O65" s="1"/>
      <c r="P65" s="1">
        <v>0</v>
      </c>
      <c r="Q65" s="1">
        <f t="shared" si="3"/>
        <v>9.4</v>
      </c>
      <c r="R65" s="5"/>
      <c r="S65" s="5">
        <f t="shared" si="11"/>
        <v>0</v>
      </c>
      <c r="T65" s="5"/>
      <c r="U65" s="5"/>
      <c r="V65" s="1"/>
      <c r="W65" s="1">
        <f t="shared" si="6"/>
        <v>11.042553191489363</v>
      </c>
      <c r="X65" s="1">
        <f t="shared" si="7"/>
        <v>11.042553191489363</v>
      </c>
      <c r="Y65" s="1">
        <v>8.6</v>
      </c>
      <c r="Z65" s="1">
        <v>12.8</v>
      </c>
      <c r="AA65" s="1">
        <v>8.8000000000000007</v>
      </c>
      <c r="AB65" s="1">
        <v>6.6</v>
      </c>
      <c r="AC65" s="1">
        <v>10.6</v>
      </c>
      <c r="AD65" s="1">
        <v>7.8</v>
      </c>
      <c r="AE65" s="1">
        <v>2.4</v>
      </c>
      <c r="AF65" s="1">
        <v>11.6</v>
      </c>
      <c r="AG65" s="1">
        <v>12.2</v>
      </c>
      <c r="AH65" s="1">
        <v>0.4</v>
      </c>
      <c r="AI65" s="1"/>
      <c r="AJ65" s="1">
        <f t="shared" si="8"/>
        <v>0</v>
      </c>
      <c r="AK65" s="1">
        <f t="shared" si="9"/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116</v>
      </c>
      <c r="B66" s="1" t="s">
        <v>43</v>
      </c>
      <c r="C66" s="1">
        <v>389</v>
      </c>
      <c r="D66" s="1"/>
      <c r="E66" s="1">
        <v>112</v>
      </c>
      <c r="F66" s="1">
        <v>170</v>
      </c>
      <c r="G66" s="7">
        <v>0.6</v>
      </c>
      <c r="H66" s="1">
        <v>55</v>
      </c>
      <c r="I66" s="1" t="s">
        <v>38</v>
      </c>
      <c r="J66" s="1">
        <v>112</v>
      </c>
      <c r="K66" s="1">
        <f t="shared" si="19"/>
        <v>0</v>
      </c>
      <c r="L66" s="1"/>
      <c r="M66" s="1"/>
      <c r="N66" s="1">
        <v>0</v>
      </c>
      <c r="O66" s="1"/>
      <c r="P66" s="1">
        <v>0</v>
      </c>
      <c r="Q66" s="1">
        <f t="shared" si="3"/>
        <v>22.4</v>
      </c>
      <c r="R66" s="5">
        <f t="shared" si="22"/>
        <v>76.399999999999977</v>
      </c>
      <c r="S66" s="5">
        <f>U66</f>
        <v>0</v>
      </c>
      <c r="T66" s="5"/>
      <c r="U66" s="5">
        <v>0</v>
      </c>
      <c r="V66" s="1" t="s">
        <v>154</v>
      </c>
      <c r="W66" s="1">
        <f t="shared" si="6"/>
        <v>7.5892857142857144</v>
      </c>
      <c r="X66" s="1">
        <f t="shared" si="7"/>
        <v>7.5892857142857144</v>
      </c>
      <c r="Y66" s="1">
        <v>27</v>
      </c>
      <c r="Z66" s="1">
        <v>41.2</v>
      </c>
      <c r="AA66" s="1">
        <v>43.6</v>
      </c>
      <c r="AB66" s="1">
        <v>32.799999999999997</v>
      </c>
      <c r="AC66" s="1">
        <v>34</v>
      </c>
      <c r="AD66" s="1">
        <v>31.4</v>
      </c>
      <c r="AE66" s="1">
        <v>6.2</v>
      </c>
      <c r="AF66" s="1">
        <v>20.8</v>
      </c>
      <c r="AG66" s="1">
        <v>20.8</v>
      </c>
      <c r="AH66" s="1">
        <v>1.4</v>
      </c>
      <c r="AI66" s="1" t="s">
        <v>158</v>
      </c>
      <c r="AJ66" s="1">
        <f t="shared" si="8"/>
        <v>0</v>
      </c>
      <c r="AK66" s="1">
        <f t="shared" si="9"/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 t="s">
        <v>117</v>
      </c>
      <c r="B67" s="1" t="s">
        <v>43</v>
      </c>
      <c r="C67" s="1">
        <v>159</v>
      </c>
      <c r="D67" s="1">
        <v>48</v>
      </c>
      <c r="E67" s="1">
        <v>114</v>
      </c>
      <c r="F67" s="1">
        <v>36</v>
      </c>
      <c r="G67" s="7">
        <v>0.45</v>
      </c>
      <c r="H67" s="1">
        <v>40</v>
      </c>
      <c r="I67" s="1" t="s">
        <v>38</v>
      </c>
      <c r="J67" s="1">
        <v>116</v>
      </c>
      <c r="K67" s="1">
        <f t="shared" si="19"/>
        <v>-2</v>
      </c>
      <c r="L67" s="1"/>
      <c r="M67" s="1"/>
      <c r="N67" s="1">
        <v>0</v>
      </c>
      <c r="O67" s="1"/>
      <c r="P67" s="1">
        <v>50</v>
      </c>
      <c r="Q67" s="1">
        <f t="shared" si="3"/>
        <v>22.8</v>
      </c>
      <c r="R67" s="5">
        <f t="shared" si="22"/>
        <v>164.8</v>
      </c>
      <c r="S67" s="5">
        <v>60</v>
      </c>
      <c r="T67" s="5"/>
      <c r="U67" s="5">
        <v>60</v>
      </c>
      <c r="V67" s="1" t="s">
        <v>154</v>
      </c>
      <c r="W67" s="1">
        <f t="shared" si="6"/>
        <v>6.4035087719298245</v>
      </c>
      <c r="X67" s="1">
        <f t="shared" si="7"/>
        <v>3.7719298245614032</v>
      </c>
      <c r="Y67" s="1">
        <v>16.2</v>
      </c>
      <c r="Z67" s="1">
        <v>16.399999999999999</v>
      </c>
      <c r="AA67" s="1">
        <v>15.8</v>
      </c>
      <c r="AB67" s="1">
        <v>16</v>
      </c>
      <c r="AC67" s="1">
        <v>19.600000000000001</v>
      </c>
      <c r="AD67" s="1">
        <v>19.2</v>
      </c>
      <c r="AE67" s="1">
        <v>4.8</v>
      </c>
      <c r="AF67" s="1">
        <v>17.399999999999999</v>
      </c>
      <c r="AG67" s="1">
        <v>28.6</v>
      </c>
      <c r="AH67" s="1">
        <v>16.2</v>
      </c>
      <c r="AI67" s="1" t="s">
        <v>118</v>
      </c>
      <c r="AJ67" s="1">
        <f t="shared" si="8"/>
        <v>27</v>
      </c>
      <c r="AK67" s="1">
        <f t="shared" si="9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119</v>
      </c>
      <c r="B68" s="1" t="s">
        <v>43</v>
      </c>
      <c r="C68" s="1">
        <v>493</v>
      </c>
      <c r="D68" s="1">
        <v>300</v>
      </c>
      <c r="E68" s="1">
        <v>219</v>
      </c>
      <c r="F68" s="1">
        <v>431</v>
      </c>
      <c r="G68" s="7">
        <v>0.4</v>
      </c>
      <c r="H68" s="1">
        <v>50</v>
      </c>
      <c r="I68" s="1" t="s">
        <v>38</v>
      </c>
      <c r="J68" s="1">
        <v>221</v>
      </c>
      <c r="K68" s="1">
        <f t="shared" si="19"/>
        <v>-2</v>
      </c>
      <c r="L68" s="1"/>
      <c r="M68" s="1"/>
      <c r="N68" s="1">
        <v>209</v>
      </c>
      <c r="O68" s="1"/>
      <c r="P68" s="1">
        <v>0</v>
      </c>
      <c r="Q68" s="1">
        <f t="shared" si="3"/>
        <v>43.8</v>
      </c>
      <c r="R68" s="5"/>
      <c r="S68" s="5">
        <f t="shared" si="11"/>
        <v>0</v>
      </c>
      <c r="T68" s="5"/>
      <c r="U68" s="5"/>
      <c r="V68" s="1"/>
      <c r="W68" s="1">
        <f t="shared" si="6"/>
        <v>14.611872146118722</v>
      </c>
      <c r="X68" s="1">
        <f t="shared" si="7"/>
        <v>14.611872146118722</v>
      </c>
      <c r="Y68" s="1">
        <v>43.8</v>
      </c>
      <c r="Z68" s="1">
        <v>77.8</v>
      </c>
      <c r="AA68" s="1">
        <v>78</v>
      </c>
      <c r="AB68" s="1">
        <v>66.2</v>
      </c>
      <c r="AC68" s="1">
        <v>64.599999999999994</v>
      </c>
      <c r="AD68" s="1">
        <v>69.400000000000006</v>
      </c>
      <c r="AE68" s="1">
        <v>67.400000000000006</v>
      </c>
      <c r="AF68" s="1">
        <v>50</v>
      </c>
      <c r="AG68" s="1">
        <v>46.4</v>
      </c>
      <c r="AH68" s="1">
        <v>44.8</v>
      </c>
      <c r="AI68" s="18" t="s">
        <v>115</v>
      </c>
      <c r="AJ68" s="1">
        <f t="shared" si="8"/>
        <v>0</v>
      </c>
      <c r="AK68" s="1">
        <f t="shared" si="9"/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20" t="s">
        <v>120</v>
      </c>
      <c r="B69" s="1" t="s">
        <v>43</v>
      </c>
      <c r="C69" s="1"/>
      <c r="D69" s="1"/>
      <c r="E69" s="1"/>
      <c r="F69" s="1"/>
      <c r="G69" s="7">
        <v>0.11</v>
      </c>
      <c r="H69" s="1">
        <v>150</v>
      </c>
      <c r="I69" s="1" t="s">
        <v>38</v>
      </c>
      <c r="J69" s="1"/>
      <c r="K69" s="1">
        <f t="shared" si="19"/>
        <v>0</v>
      </c>
      <c r="L69" s="1"/>
      <c r="M69" s="1"/>
      <c r="N69" s="1">
        <v>0</v>
      </c>
      <c r="O69" s="1"/>
      <c r="P69" s="1">
        <v>10</v>
      </c>
      <c r="Q69" s="1">
        <f t="shared" si="3"/>
        <v>0</v>
      </c>
      <c r="R69" s="5"/>
      <c r="S69" s="5">
        <f t="shared" si="11"/>
        <v>0</v>
      </c>
      <c r="T69" s="5"/>
      <c r="U69" s="5"/>
      <c r="V69" s="1"/>
      <c r="W69" s="1" t="e">
        <f t="shared" si="6"/>
        <v>#DIV/0!</v>
      </c>
      <c r="X69" s="1" t="e">
        <f t="shared" si="7"/>
        <v>#DIV/0!</v>
      </c>
      <c r="Y69" s="1">
        <v>-0.2</v>
      </c>
      <c r="Z69" s="1">
        <v>-0.4</v>
      </c>
      <c r="AA69" s="1">
        <v>-0.2</v>
      </c>
      <c r="AB69" s="1">
        <v>0</v>
      </c>
      <c r="AC69" s="1">
        <v>0</v>
      </c>
      <c r="AD69" s="1">
        <v>1.4</v>
      </c>
      <c r="AE69" s="1">
        <v>1.8</v>
      </c>
      <c r="AF69" s="1">
        <v>2.4</v>
      </c>
      <c r="AG69" s="1">
        <v>2</v>
      </c>
      <c r="AH69" s="1">
        <v>1.8</v>
      </c>
      <c r="AI69" s="1" t="s">
        <v>121</v>
      </c>
      <c r="AJ69" s="1">
        <f t="shared" si="8"/>
        <v>0</v>
      </c>
      <c r="AK69" s="1">
        <f t="shared" si="9"/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6" t="s">
        <v>122</v>
      </c>
      <c r="B70" s="1" t="s">
        <v>43</v>
      </c>
      <c r="C70" s="1"/>
      <c r="D70" s="1"/>
      <c r="E70" s="1"/>
      <c r="F70" s="1"/>
      <c r="G70" s="7">
        <v>0.06</v>
      </c>
      <c r="H70" s="1">
        <v>60</v>
      </c>
      <c r="I70" s="1" t="s">
        <v>38</v>
      </c>
      <c r="J70" s="1"/>
      <c r="K70" s="1">
        <f t="shared" ref="K70:K94" si="26">E70-J70</f>
        <v>0</v>
      </c>
      <c r="L70" s="1"/>
      <c r="M70" s="1"/>
      <c r="N70" s="1"/>
      <c r="O70" s="1"/>
      <c r="P70" s="16"/>
      <c r="Q70" s="1">
        <f t="shared" si="3"/>
        <v>0</v>
      </c>
      <c r="R70" s="17">
        <v>10</v>
      </c>
      <c r="S70" s="5">
        <f t="shared" si="11"/>
        <v>10</v>
      </c>
      <c r="T70" s="5"/>
      <c r="U70" s="5"/>
      <c r="V70" s="1"/>
      <c r="W70" s="1" t="e">
        <f t="shared" si="6"/>
        <v>#DIV/0!</v>
      </c>
      <c r="X70" s="1" t="e">
        <f t="shared" si="7"/>
        <v>#DIV/0!</v>
      </c>
      <c r="Y70" s="1">
        <v>0</v>
      </c>
      <c r="Z70" s="1">
        <v>-0.4</v>
      </c>
      <c r="AA70" s="1">
        <v>-0.4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-0.4</v>
      </c>
      <c r="AI70" s="16" t="s">
        <v>123</v>
      </c>
      <c r="AJ70" s="1">
        <f t="shared" si="8"/>
        <v>1</v>
      </c>
      <c r="AK70" s="1">
        <f t="shared" si="9"/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6" t="s">
        <v>124</v>
      </c>
      <c r="B71" s="1" t="s">
        <v>43</v>
      </c>
      <c r="C71" s="1"/>
      <c r="D71" s="1"/>
      <c r="E71" s="1"/>
      <c r="F71" s="1"/>
      <c r="G71" s="7">
        <v>0.15</v>
      </c>
      <c r="H71" s="1">
        <v>60</v>
      </c>
      <c r="I71" s="1" t="s">
        <v>38</v>
      </c>
      <c r="J71" s="1"/>
      <c r="K71" s="1">
        <f t="shared" si="26"/>
        <v>0</v>
      </c>
      <c r="L71" s="1"/>
      <c r="M71" s="1"/>
      <c r="N71" s="1"/>
      <c r="O71" s="1"/>
      <c r="P71" s="16"/>
      <c r="Q71" s="1">
        <f t="shared" ref="Q71:Q94" si="27">E71/5</f>
        <v>0</v>
      </c>
      <c r="R71" s="17">
        <v>10</v>
      </c>
      <c r="S71" s="5">
        <f t="shared" ref="S71:S94" si="28">R71</f>
        <v>10</v>
      </c>
      <c r="T71" s="5"/>
      <c r="U71" s="5"/>
      <c r="V71" s="1"/>
      <c r="W71" s="1" t="e">
        <f t="shared" ref="W71:W94" si="29">(F71+N71+O71+P71+S71)/Q71</f>
        <v>#DIV/0!</v>
      </c>
      <c r="X71" s="1" t="e">
        <f t="shared" ref="X71:X94" si="30">(F71+N71+O71+P71)/Q71</f>
        <v>#DIV/0!</v>
      </c>
      <c r="Y71" s="1">
        <v>0</v>
      </c>
      <c r="Z71" s="1">
        <v>-0.4</v>
      </c>
      <c r="AA71" s="1">
        <v>-0.4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6" t="s">
        <v>123</v>
      </c>
      <c r="AJ71" s="1">
        <f t="shared" ref="AJ71:AK94" si="31">ROUND(G71*S71,0)</f>
        <v>2</v>
      </c>
      <c r="AK71" s="1">
        <f t="shared" ref="AK71:AK94" si="32">ROUND(G71*T71,0)</f>
        <v>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125</v>
      </c>
      <c r="B72" s="1" t="s">
        <v>43</v>
      </c>
      <c r="C72" s="1">
        <v>14</v>
      </c>
      <c r="D72" s="1">
        <v>40</v>
      </c>
      <c r="E72" s="1">
        <v>8</v>
      </c>
      <c r="F72" s="1">
        <v>43</v>
      </c>
      <c r="G72" s="7">
        <v>0.4</v>
      </c>
      <c r="H72" s="1">
        <v>55</v>
      </c>
      <c r="I72" s="1" t="s">
        <v>38</v>
      </c>
      <c r="J72" s="1">
        <v>8</v>
      </c>
      <c r="K72" s="1">
        <f t="shared" si="26"/>
        <v>0</v>
      </c>
      <c r="L72" s="1"/>
      <c r="M72" s="1"/>
      <c r="N72" s="1">
        <v>0</v>
      </c>
      <c r="O72" s="1"/>
      <c r="P72" s="1">
        <v>0</v>
      </c>
      <c r="Q72" s="1">
        <f t="shared" si="27"/>
        <v>1.6</v>
      </c>
      <c r="R72" s="5"/>
      <c r="S72" s="5">
        <f t="shared" si="28"/>
        <v>0</v>
      </c>
      <c r="T72" s="5"/>
      <c r="U72" s="5"/>
      <c r="V72" s="1"/>
      <c r="W72" s="1">
        <f t="shared" si="29"/>
        <v>26.875</v>
      </c>
      <c r="X72" s="1">
        <f t="shared" si="30"/>
        <v>26.875</v>
      </c>
      <c r="Y72" s="1">
        <v>1</v>
      </c>
      <c r="Z72" s="1">
        <v>4.5999999999999996</v>
      </c>
      <c r="AA72" s="1">
        <v>5.2</v>
      </c>
      <c r="AB72" s="1">
        <v>3.2</v>
      </c>
      <c r="AC72" s="1">
        <v>3.2</v>
      </c>
      <c r="AD72" s="1">
        <v>5.8</v>
      </c>
      <c r="AE72" s="1">
        <v>5.8</v>
      </c>
      <c r="AF72" s="1">
        <v>5.4</v>
      </c>
      <c r="AG72" s="1">
        <v>5.2</v>
      </c>
      <c r="AH72" s="1">
        <v>8.6</v>
      </c>
      <c r="AI72" s="21" t="s">
        <v>152</v>
      </c>
      <c r="AJ72" s="1">
        <f t="shared" si="31"/>
        <v>0</v>
      </c>
      <c r="AK72" s="1">
        <f t="shared" si="32"/>
        <v>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126</v>
      </c>
      <c r="B73" s="1" t="s">
        <v>37</v>
      </c>
      <c r="C73" s="1">
        <v>494.87200000000001</v>
      </c>
      <c r="D73" s="1">
        <v>208.59399999999999</v>
      </c>
      <c r="E73" s="1">
        <v>288.29399999999998</v>
      </c>
      <c r="F73" s="1">
        <v>289.40600000000001</v>
      </c>
      <c r="G73" s="7">
        <v>1</v>
      </c>
      <c r="H73" s="1">
        <v>55</v>
      </c>
      <c r="I73" s="1" t="s">
        <v>38</v>
      </c>
      <c r="J73" s="1">
        <v>268.5</v>
      </c>
      <c r="K73" s="1">
        <f t="shared" si="26"/>
        <v>19.793999999999983</v>
      </c>
      <c r="L73" s="1"/>
      <c r="M73" s="1"/>
      <c r="N73" s="1">
        <v>0</v>
      </c>
      <c r="O73" s="1"/>
      <c r="P73" s="1">
        <v>200</v>
      </c>
      <c r="Q73" s="1">
        <f t="shared" si="27"/>
        <v>57.658799999999999</v>
      </c>
      <c r="R73" s="5">
        <f t="shared" si="22"/>
        <v>144.8408</v>
      </c>
      <c r="S73" s="5">
        <f>R73-Q73*0.55</f>
        <v>113.12846</v>
      </c>
      <c r="T73" s="5"/>
      <c r="U73" s="5"/>
      <c r="V73" s="1"/>
      <c r="W73" s="1">
        <f t="shared" ref="W73:W74" si="33">(F73+N73+O73+P73+S73+T73)/Q73</f>
        <v>10.45</v>
      </c>
      <c r="X73" s="1">
        <f t="shared" si="30"/>
        <v>8.4879671446509466</v>
      </c>
      <c r="Y73" s="1">
        <v>45.371600000000001</v>
      </c>
      <c r="Z73" s="1">
        <v>37.379800000000003</v>
      </c>
      <c r="AA73" s="1">
        <v>33.199399999999997</v>
      </c>
      <c r="AB73" s="1">
        <v>49.485199999999999</v>
      </c>
      <c r="AC73" s="1">
        <v>45.1038</v>
      </c>
      <c r="AD73" s="1">
        <v>28.585599999999999</v>
      </c>
      <c r="AE73" s="1">
        <v>34.098799999999997</v>
      </c>
      <c r="AF73" s="1">
        <v>59.505200000000002</v>
      </c>
      <c r="AG73" s="1">
        <v>64.400599999999997</v>
      </c>
      <c r="AH73" s="1">
        <v>47.367400000000004</v>
      </c>
      <c r="AI73" s="1" t="s">
        <v>127</v>
      </c>
      <c r="AJ73" s="1">
        <f t="shared" si="31"/>
        <v>113</v>
      </c>
      <c r="AK73" s="1">
        <f t="shared" si="32"/>
        <v>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128</v>
      </c>
      <c r="B74" s="1" t="s">
        <v>37</v>
      </c>
      <c r="C74" s="1">
        <v>505.50599999999997</v>
      </c>
      <c r="D74" s="1">
        <v>467.63</v>
      </c>
      <c r="E74" s="1">
        <v>396.93599999999998</v>
      </c>
      <c r="F74" s="1">
        <v>523.99400000000003</v>
      </c>
      <c r="G74" s="7">
        <v>1</v>
      </c>
      <c r="H74" s="1">
        <v>50</v>
      </c>
      <c r="I74" s="1" t="s">
        <v>38</v>
      </c>
      <c r="J74" s="1">
        <v>373.55</v>
      </c>
      <c r="K74" s="1">
        <f t="shared" si="26"/>
        <v>23.385999999999967</v>
      </c>
      <c r="L74" s="1"/>
      <c r="M74" s="1"/>
      <c r="N74" s="1">
        <v>130.52839999999989</v>
      </c>
      <c r="O74" s="1">
        <v>100</v>
      </c>
      <c r="P74" s="1">
        <v>0</v>
      </c>
      <c r="Q74" s="1">
        <f t="shared" si="27"/>
        <v>79.387199999999993</v>
      </c>
      <c r="R74" s="5">
        <f t="shared" si="22"/>
        <v>118.73680000000002</v>
      </c>
      <c r="S74" s="5">
        <f t="shared" ref="S74" si="34">R74-Q74*0.45</f>
        <v>83.012560000000022</v>
      </c>
      <c r="T74" s="5"/>
      <c r="U74" s="5"/>
      <c r="V74" s="1"/>
      <c r="W74" s="1">
        <f t="shared" si="33"/>
        <v>10.55</v>
      </c>
      <c r="X74" s="1">
        <f t="shared" si="30"/>
        <v>9.5043331922526555</v>
      </c>
      <c r="Y74" s="1">
        <v>76.5762</v>
      </c>
      <c r="Z74" s="1">
        <v>94.253799999999998</v>
      </c>
      <c r="AA74" s="1">
        <v>95.169799999999995</v>
      </c>
      <c r="AB74" s="1">
        <v>83.810599999999994</v>
      </c>
      <c r="AC74" s="1">
        <v>92.24</v>
      </c>
      <c r="AD74" s="1">
        <v>82.984200000000001</v>
      </c>
      <c r="AE74" s="1">
        <v>70.133799999999994</v>
      </c>
      <c r="AF74" s="1">
        <v>82.899799999999999</v>
      </c>
      <c r="AG74" s="1">
        <v>93.795600000000007</v>
      </c>
      <c r="AH74" s="1">
        <v>86.979600000000005</v>
      </c>
      <c r="AI74" s="1"/>
      <c r="AJ74" s="1">
        <f t="shared" si="31"/>
        <v>83</v>
      </c>
      <c r="AK74" s="1">
        <f t="shared" si="32"/>
        <v>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3" t="s">
        <v>129</v>
      </c>
      <c r="B75" s="13" t="s">
        <v>43</v>
      </c>
      <c r="C75" s="13"/>
      <c r="D75" s="13"/>
      <c r="E75" s="13">
        <v>-3</v>
      </c>
      <c r="F75" s="13"/>
      <c r="G75" s="14">
        <v>0</v>
      </c>
      <c r="H75" s="13">
        <v>40</v>
      </c>
      <c r="I75" s="13" t="s">
        <v>38</v>
      </c>
      <c r="J75" s="13"/>
      <c r="K75" s="13">
        <f t="shared" si="26"/>
        <v>-3</v>
      </c>
      <c r="L75" s="13"/>
      <c r="M75" s="13"/>
      <c r="N75" s="13">
        <v>0</v>
      </c>
      <c r="O75" s="13"/>
      <c r="P75" s="13">
        <v>0</v>
      </c>
      <c r="Q75" s="13">
        <f t="shared" si="27"/>
        <v>-0.6</v>
      </c>
      <c r="R75" s="15"/>
      <c r="S75" s="5">
        <f t="shared" si="28"/>
        <v>0</v>
      </c>
      <c r="T75" s="5"/>
      <c r="U75" s="15"/>
      <c r="V75" s="13"/>
      <c r="W75" s="1">
        <f t="shared" si="29"/>
        <v>0</v>
      </c>
      <c r="X75" s="13">
        <f t="shared" si="30"/>
        <v>0</v>
      </c>
      <c r="Y75" s="13">
        <v>-1</v>
      </c>
      <c r="Z75" s="13">
        <v>-1.2</v>
      </c>
      <c r="AA75" s="13">
        <v>-1</v>
      </c>
      <c r="AB75" s="13">
        <v>-0.4</v>
      </c>
      <c r="AC75" s="13">
        <v>-0.2</v>
      </c>
      <c r="AD75" s="13">
        <v>-0.2</v>
      </c>
      <c r="AE75" s="13">
        <v>-0.2</v>
      </c>
      <c r="AF75" s="13">
        <v>0</v>
      </c>
      <c r="AG75" s="13">
        <v>0</v>
      </c>
      <c r="AH75" s="13">
        <v>-1.6</v>
      </c>
      <c r="AI75" s="13" t="s">
        <v>49</v>
      </c>
      <c r="AJ75" s="1">
        <f t="shared" si="31"/>
        <v>0</v>
      </c>
      <c r="AK75" s="1">
        <f t="shared" si="32"/>
        <v>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3" t="s">
        <v>130</v>
      </c>
      <c r="B76" s="13" t="s">
        <v>43</v>
      </c>
      <c r="C76" s="13"/>
      <c r="D76" s="13"/>
      <c r="E76" s="13">
        <v>-1</v>
      </c>
      <c r="F76" s="13"/>
      <c r="G76" s="14">
        <v>0</v>
      </c>
      <c r="H76" s="13">
        <v>35</v>
      </c>
      <c r="I76" s="13" t="s">
        <v>38</v>
      </c>
      <c r="J76" s="13"/>
      <c r="K76" s="13">
        <f t="shared" si="26"/>
        <v>-1</v>
      </c>
      <c r="L76" s="13"/>
      <c r="M76" s="13"/>
      <c r="N76" s="13">
        <v>0</v>
      </c>
      <c r="O76" s="13"/>
      <c r="P76" s="13">
        <v>0</v>
      </c>
      <c r="Q76" s="13">
        <f t="shared" si="27"/>
        <v>-0.2</v>
      </c>
      <c r="R76" s="15"/>
      <c r="S76" s="5">
        <f t="shared" si="28"/>
        <v>0</v>
      </c>
      <c r="T76" s="5"/>
      <c r="U76" s="15"/>
      <c r="V76" s="13"/>
      <c r="W76" s="1">
        <f t="shared" si="29"/>
        <v>0</v>
      </c>
      <c r="X76" s="13">
        <f t="shared" si="30"/>
        <v>0</v>
      </c>
      <c r="Y76" s="13">
        <v>-0.4</v>
      </c>
      <c r="Z76" s="13">
        <v>-0.6</v>
      </c>
      <c r="AA76" s="13">
        <v>-0.4</v>
      </c>
      <c r="AB76" s="13">
        <v>-0.2</v>
      </c>
      <c r="AC76" s="13">
        <v>-0.2</v>
      </c>
      <c r="AD76" s="13">
        <v>0</v>
      </c>
      <c r="AE76" s="13">
        <v>0</v>
      </c>
      <c r="AF76" s="13">
        <v>-0.8</v>
      </c>
      <c r="AG76" s="13">
        <v>-1</v>
      </c>
      <c r="AH76" s="13">
        <v>-1.2</v>
      </c>
      <c r="AI76" s="13" t="s">
        <v>49</v>
      </c>
      <c r="AJ76" s="1">
        <f t="shared" si="31"/>
        <v>0</v>
      </c>
      <c r="AK76" s="1">
        <f t="shared" si="32"/>
        <v>0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 t="s">
        <v>131</v>
      </c>
      <c r="B77" s="1" t="s">
        <v>37</v>
      </c>
      <c r="C77" s="1">
        <v>1373.297</v>
      </c>
      <c r="D77" s="1">
        <v>363.62</v>
      </c>
      <c r="E77" s="1">
        <v>1027.0530000000001</v>
      </c>
      <c r="F77" s="1">
        <v>536.351</v>
      </c>
      <c r="G77" s="7">
        <v>1</v>
      </c>
      <c r="H77" s="1">
        <v>60</v>
      </c>
      <c r="I77" s="1" t="s">
        <v>38</v>
      </c>
      <c r="J77" s="1">
        <v>1012.155</v>
      </c>
      <c r="K77" s="1">
        <f t="shared" si="26"/>
        <v>14.898000000000138</v>
      </c>
      <c r="L77" s="1"/>
      <c r="M77" s="1"/>
      <c r="N77" s="1">
        <v>752.73180000000002</v>
      </c>
      <c r="O77" s="1">
        <v>300</v>
      </c>
      <c r="P77" s="1">
        <v>323.17719999999969</v>
      </c>
      <c r="Q77" s="1">
        <f t="shared" si="27"/>
        <v>205.41060000000002</v>
      </c>
      <c r="R77" s="5">
        <f t="shared" ref="R77:R80" si="35">11*Q77-P77-O77-N77-F77</f>
        <v>347.25660000000073</v>
      </c>
      <c r="S77" s="5">
        <f>R77-Q77*0.55</f>
        <v>234.2807700000007</v>
      </c>
      <c r="T77" s="5">
        <v>300</v>
      </c>
      <c r="U77" s="5"/>
      <c r="V77" s="1"/>
      <c r="W77" s="1">
        <f t="shared" ref="W77:W80" si="36">(F77+N77+O77+P77+S77+T77)/Q77</f>
        <v>11.910489380781714</v>
      </c>
      <c r="X77" s="1">
        <f t="shared" si="30"/>
        <v>9.309451410978788</v>
      </c>
      <c r="Y77" s="1">
        <v>207.41820000000001</v>
      </c>
      <c r="Z77" s="1">
        <v>178.17660000000001</v>
      </c>
      <c r="AA77" s="1">
        <v>173.47120000000001</v>
      </c>
      <c r="AB77" s="1">
        <v>187.965</v>
      </c>
      <c r="AC77" s="1">
        <v>187.06100000000001</v>
      </c>
      <c r="AD77" s="1">
        <v>193.62520000000001</v>
      </c>
      <c r="AE77" s="1">
        <v>195.88079999999999</v>
      </c>
      <c r="AF77" s="1">
        <v>169.69800000000001</v>
      </c>
      <c r="AG77" s="1">
        <v>172.1328</v>
      </c>
      <c r="AH77" s="1">
        <v>172.83860000000001</v>
      </c>
      <c r="AI77" s="1" t="s">
        <v>61</v>
      </c>
      <c r="AJ77" s="1">
        <f t="shared" si="31"/>
        <v>234</v>
      </c>
      <c r="AK77" s="1">
        <f t="shared" si="32"/>
        <v>300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 t="s">
        <v>132</v>
      </c>
      <c r="B78" s="1" t="s">
        <v>37</v>
      </c>
      <c r="C78" s="1">
        <v>2316.1759999999999</v>
      </c>
      <c r="D78" s="1"/>
      <c r="E78" s="1">
        <v>1077.9829999999999</v>
      </c>
      <c r="F78" s="1">
        <v>947.87699999999995</v>
      </c>
      <c r="G78" s="7">
        <v>1</v>
      </c>
      <c r="H78" s="1">
        <v>60</v>
      </c>
      <c r="I78" s="1" t="s">
        <v>38</v>
      </c>
      <c r="J78" s="1">
        <v>1091.3</v>
      </c>
      <c r="K78" s="1">
        <f t="shared" si="26"/>
        <v>-13.317000000000007</v>
      </c>
      <c r="L78" s="1"/>
      <c r="M78" s="1"/>
      <c r="N78" s="1">
        <v>300</v>
      </c>
      <c r="O78" s="1"/>
      <c r="P78" s="1">
        <v>1013.962</v>
      </c>
      <c r="Q78" s="1">
        <f t="shared" si="27"/>
        <v>215.5966</v>
      </c>
      <c r="R78" s="5">
        <f t="shared" si="35"/>
        <v>109.72359999999981</v>
      </c>
      <c r="S78" s="5">
        <f t="shared" ref="S78" si="37">R78-Q78*0.45</f>
        <v>12.705129999999812</v>
      </c>
      <c r="T78" s="5">
        <v>300</v>
      </c>
      <c r="U78" s="5"/>
      <c r="V78" s="1"/>
      <c r="W78" s="1">
        <f t="shared" si="36"/>
        <v>11.941487620862295</v>
      </c>
      <c r="X78" s="1">
        <f t="shared" si="30"/>
        <v>10.491069896278512</v>
      </c>
      <c r="Y78" s="1">
        <v>241.60820000000001</v>
      </c>
      <c r="Z78" s="1">
        <v>346.67219999999998</v>
      </c>
      <c r="AA78" s="1">
        <v>329.49619999999999</v>
      </c>
      <c r="AB78" s="1">
        <v>330.78179999999998</v>
      </c>
      <c r="AC78" s="1">
        <v>368.99880000000002</v>
      </c>
      <c r="AD78" s="1">
        <v>337.49880000000002</v>
      </c>
      <c r="AE78" s="1">
        <v>303.12979999999999</v>
      </c>
      <c r="AF78" s="1">
        <v>305.41739999999999</v>
      </c>
      <c r="AG78" s="1">
        <v>337.9194</v>
      </c>
      <c r="AH78" s="1">
        <v>247.81219999999999</v>
      </c>
      <c r="AI78" s="1" t="s">
        <v>133</v>
      </c>
      <c r="AJ78" s="1">
        <f t="shared" si="31"/>
        <v>13</v>
      </c>
      <c r="AK78" s="1">
        <f t="shared" si="32"/>
        <v>300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 t="s">
        <v>134</v>
      </c>
      <c r="B79" s="1" t="s">
        <v>37</v>
      </c>
      <c r="C79" s="1">
        <v>4362.3389999999999</v>
      </c>
      <c r="D79" s="1"/>
      <c r="E79" s="1">
        <v>1898.3630000000001</v>
      </c>
      <c r="F79" s="1">
        <v>1607.0440000000001</v>
      </c>
      <c r="G79" s="7">
        <v>1</v>
      </c>
      <c r="H79" s="1">
        <v>60</v>
      </c>
      <c r="I79" s="1" t="s">
        <v>38</v>
      </c>
      <c r="J79" s="1">
        <v>1894.4</v>
      </c>
      <c r="K79" s="1">
        <f t="shared" si="26"/>
        <v>3.9629999999999654</v>
      </c>
      <c r="L79" s="1"/>
      <c r="M79" s="1"/>
      <c r="N79" s="1">
        <v>0</v>
      </c>
      <c r="O79" s="1"/>
      <c r="P79" s="1">
        <v>1000</v>
      </c>
      <c r="Q79" s="1">
        <f t="shared" si="27"/>
        <v>379.67259999999999</v>
      </c>
      <c r="R79" s="5">
        <f t="shared" si="35"/>
        <v>1569.3545999999994</v>
      </c>
      <c r="S79" s="5">
        <v>500</v>
      </c>
      <c r="T79" s="5"/>
      <c r="U79" s="5">
        <v>500</v>
      </c>
      <c r="V79" s="1" t="s">
        <v>155</v>
      </c>
      <c r="W79" s="1">
        <f t="shared" si="36"/>
        <v>8.1834822950089094</v>
      </c>
      <c r="X79" s="1">
        <f t="shared" si="30"/>
        <v>6.8665581872381622</v>
      </c>
      <c r="Y79" s="1">
        <v>518.64799999999991</v>
      </c>
      <c r="Z79" s="1">
        <v>641.245</v>
      </c>
      <c r="AA79" s="1">
        <v>540.34680000000003</v>
      </c>
      <c r="AB79" s="1">
        <v>556.29359999999997</v>
      </c>
      <c r="AC79" s="1">
        <v>654.22399999999993</v>
      </c>
      <c r="AD79" s="1">
        <v>616.10900000000004</v>
      </c>
      <c r="AE79" s="1">
        <v>532.75699999999995</v>
      </c>
      <c r="AF79" s="1">
        <v>428.58159999999998</v>
      </c>
      <c r="AG79" s="1">
        <v>372.02199999999999</v>
      </c>
      <c r="AH79" s="1">
        <v>318.31060000000002</v>
      </c>
      <c r="AI79" s="1" t="s">
        <v>63</v>
      </c>
      <c r="AJ79" s="1">
        <f t="shared" si="31"/>
        <v>500</v>
      </c>
      <c r="AK79" s="1">
        <f t="shared" si="32"/>
        <v>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 t="s">
        <v>135</v>
      </c>
      <c r="B80" s="1" t="s">
        <v>37</v>
      </c>
      <c r="C80" s="1">
        <v>2223.5169999999998</v>
      </c>
      <c r="D80" s="1">
        <v>769.13400000000001</v>
      </c>
      <c r="E80" s="1">
        <v>2623.7939999999999</v>
      </c>
      <c r="F80" s="1">
        <v>138.33600000000001</v>
      </c>
      <c r="G80" s="7">
        <v>1</v>
      </c>
      <c r="H80" s="1">
        <v>60</v>
      </c>
      <c r="I80" s="1" t="s">
        <v>38</v>
      </c>
      <c r="J80" s="1">
        <v>2642.7</v>
      </c>
      <c r="K80" s="1">
        <f t="shared" si="26"/>
        <v>-18.905999999999949</v>
      </c>
      <c r="L80" s="1"/>
      <c r="M80" s="1"/>
      <c r="N80" s="1">
        <v>2000</v>
      </c>
      <c r="O80" s="1"/>
      <c r="P80" s="1">
        <v>3000</v>
      </c>
      <c r="Q80" s="1">
        <f t="shared" si="27"/>
        <v>524.75879999999995</v>
      </c>
      <c r="R80" s="5">
        <f t="shared" si="35"/>
        <v>634.01079999999934</v>
      </c>
      <c r="S80" s="5">
        <f>R80-Q80*0.45</f>
        <v>397.86933999999934</v>
      </c>
      <c r="T80" s="5">
        <v>700</v>
      </c>
      <c r="U80" s="5"/>
      <c r="V80" s="1"/>
      <c r="W80" s="1">
        <f t="shared" si="36"/>
        <v>11.88394618632408</v>
      </c>
      <c r="X80" s="1">
        <f t="shared" si="30"/>
        <v>9.791805301788175</v>
      </c>
      <c r="Y80" s="1">
        <v>482.41180000000003</v>
      </c>
      <c r="Z80" s="1">
        <v>276.77999999999997</v>
      </c>
      <c r="AA80" s="1">
        <v>270.8526</v>
      </c>
      <c r="AB80" s="1">
        <v>310.35939999999999</v>
      </c>
      <c r="AC80" s="1">
        <v>350.17219999999998</v>
      </c>
      <c r="AD80" s="1">
        <v>287.34679999999997</v>
      </c>
      <c r="AE80" s="1">
        <v>259.94119999999998</v>
      </c>
      <c r="AF80" s="1">
        <v>316.13920000000002</v>
      </c>
      <c r="AG80" s="1">
        <v>354.30799999999999</v>
      </c>
      <c r="AH80" s="1">
        <v>483.69959999999998</v>
      </c>
      <c r="AI80" s="1" t="s">
        <v>53</v>
      </c>
      <c r="AJ80" s="1">
        <f t="shared" si="31"/>
        <v>398</v>
      </c>
      <c r="AK80" s="1">
        <f t="shared" si="32"/>
        <v>700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3" t="s">
        <v>136</v>
      </c>
      <c r="B81" s="13" t="s">
        <v>37</v>
      </c>
      <c r="C81" s="13"/>
      <c r="D81" s="13"/>
      <c r="E81" s="13"/>
      <c r="F81" s="13"/>
      <c r="G81" s="14">
        <v>0</v>
      </c>
      <c r="H81" s="13">
        <v>55</v>
      </c>
      <c r="I81" s="13" t="s">
        <v>38</v>
      </c>
      <c r="J81" s="13"/>
      <c r="K81" s="13">
        <f t="shared" si="26"/>
        <v>0</v>
      </c>
      <c r="L81" s="13"/>
      <c r="M81" s="13"/>
      <c r="N81" s="13">
        <v>0</v>
      </c>
      <c r="O81" s="13"/>
      <c r="P81" s="13">
        <v>0</v>
      </c>
      <c r="Q81" s="13">
        <f t="shared" si="27"/>
        <v>0</v>
      </c>
      <c r="R81" s="15"/>
      <c r="S81" s="5">
        <f t="shared" si="28"/>
        <v>0</v>
      </c>
      <c r="T81" s="5"/>
      <c r="U81" s="15"/>
      <c r="V81" s="13"/>
      <c r="W81" s="1" t="e">
        <f t="shared" si="29"/>
        <v>#DIV/0!</v>
      </c>
      <c r="X81" s="13" t="e">
        <f t="shared" si="30"/>
        <v>#DIV/0!</v>
      </c>
      <c r="Y81" s="13">
        <v>0</v>
      </c>
      <c r="Z81" s="13">
        <v>-0.22</v>
      </c>
      <c r="AA81" s="13">
        <v>-0.22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-0.42159999999999997</v>
      </c>
      <c r="AI81" s="13" t="s">
        <v>49</v>
      </c>
      <c r="AJ81" s="1">
        <f t="shared" si="31"/>
        <v>0</v>
      </c>
      <c r="AK81" s="1">
        <f t="shared" si="32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3" t="s">
        <v>137</v>
      </c>
      <c r="B82" s="13" t="s">
        <v>37</v>
      </c>
      <c r="C82" s="13"/>
      <c r="D82" s="13"/>
      <c r="E82" s="13"/>
      <c r="F82" s="13"/>
      <c r="G82" s="14">
        <v>0</v>
      </c>
      <c r="H82" s="13">
        <v>55</v>
      </c>
      <c r="I82" s="13" t="s">
        <v>38</v>
      </c>
      <c r="J82" s="13"/>
      <c r="K82" s="13">
        <f t="shared" si="26"/>
        <v>0</v>
      </c>
      <c r="L82" s="13"/>
      <c r="M82" s="13"/>
      <c r="N82" s="13">
        <v>0</v>
      </c>
      <c r="O82" s="13"/>
      <c r="P82" s="13">
        <v>0</v>
      </c>
      <c r="Q82" s="13">
        <f t="shared" si="27"/>
        <v>0</v>
      </c>
      <c r="R82" s="15"/>
      <c r="S82" s="5">
        <f t="shared" si="28"/>
        <v>0</v>
      </c>
      <c r="T82" s="5"/>
      <c r="U82" s="15"/>
      <c r="V82" s="13"/>
      <c r="W82" s="1" t="e">
        <f t="shared" si="29"/>
        <v>#DIV/0!</v>
      </c>
      <c r="X82" s="13" t="e">
        <f t="shared" si="30"/>
        <v>#DIV/0!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H82" s="13">
        <v>-0.82300000000000006</v>
      </c>
      <c r="AI82" s="13" t="s">
        <v>49</v>
      </c>
      <c r="AJ82" s="1">
        <f t="shared" si="31"/>
        <v>0</v>
      </c>
      <c r="AK82" s="1">
        <f t="shared" si="32"/>
        <v>0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3" t="s">
        <v>138</v>
      </c>
      <c r="B83" s="13" t="s">
        <v>37</v>
      </c>
      <c r="C83" s="13"/>
      <c r="D83" s="13"/>
      <c r="E83" s="13"/>
      <c r="F83" s="13"/>
      <c r="G83" s="14">
        <v>0</v>
      </c>
      <c r="H83" s="13">
        <v>55</v>
      </c>
      <c r="I83" s="13" t="s">
        <v>38</v>
      </c>
      <c r="J83" s="13"/>
      <c r="K83" s="13">
        <f t="shared" si="26"/>
        <v>0</v>
      </c>
      <c r="L83" s="13"/>
      <c r="M83" s="13"/>
      <c r="N83" s="13">
        <v>0</v>
      </c>
      <c r="O83" s="13"/>
      <c r="P83" s="13">
        <v>0</v>
      </c>
      <c r="Q83" s="13">
        <f t="shared" si="27"/>
        <v>0</v>
      </c>
      <c r="R83" s="15"/>
      <c r="S83" s="5">
        <f t="shared" si="28"/>
        <v>0</v>
      </c>
      <c r="T83" s="5"/>
      <c r="U83" s="15"/>
      <c r="V83" s="13"/>
      <c r="W83" s="1" t="e">
        <f t="shared" si="29"/>
        <v>#DIV/0!</v>
      </c>
      <c r="X83" s="13" t="e">
        <f t="shared" si="30"/>
        <v>#DIV/0!</v>
      </c>
      <c r="Y83" s="13">
        <v>0</v>
      </c>
      <c r="Z83" s="13">
        <v>-0.16700000000000001</v>
      </c>
      <c r="AA83" s="13">
        <v>-0.16700000000000001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-0.53439999999999999</v>
      </c>
      <c r="AI83" s="13" t="s">
        <v>49</v>
      </c>
      <c r="AJ83" s="1">
        <f t="shared" si="31"/>
        <v>0</v>
      </c>
      <c r="AK83" s="1">
        <f t="shared" si="32"/>
        <v>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139</v>
      </c>
      <c r="B84" s="1" t="s">
        <v>37</v>
      </c>
      <c r="C84" s="1">
        <v>65.394999999999996</v>
      </c>
      <c r="D84" s="1">
        <v>17.774000000000001</v>
      </c>
      <c r="E84" s="1">
        <v>24.876999999999999</v>
      </c>
      <c r="F84" s="1"/>
      <c r="G84" s="7">
        <v>1</v>
      </c>
      <c r="H84" s="1">
        <v>60</v>
      </c>
      <c r="I84" s="1" t="s">
        <v>38</v>
      </c>
      <c r="J84" s="1">
        <v>26.8</v>
      </c>
      <c r="K84" s="1">
        <f t="shared" si="26"/>
        <v>-1.9230000000000018</v>
      </c>
      <c r="L84" s="1"/>
      <c r="M84" s="1"/>
      <c r="N84" s="1">
        <v>109.5338</v>
      </c>
      <c r="O84" s="1"/>
      <c r="P84" s="1">
        <v>47.680199999999999</v>
      </c>
      <c r="Q84" s="1">
        <f t="shared" si="27"/>
        <v>4.9753999999999996</v>
      </c>
      <c r="R84" s="5"/>
      <c r="S84" s="5">
        <f t="shared" si="28"/>
        <v>0</v>
      </c>
      <c r="T84" s="5"/>
      <c r="U84" s="5"/>
      <c r="V84" s="1"/>
      <c r="W84" s="1">
        <f>(F84+N84+O84+P84+S84+T84)/Q84</f>
        <v>31.598263456204528</v>
      </c>
      <c r="X84" s="1">
        <f t="shared" si="30"/>
        <v>31.598263456204528</v>
      </c>
      <c r="Y84" s="1">
        <v>15.9916</v>
      </c>
      <c r="Z84" s="1">
        <v>14.579599999999999</v>
      </c>
      <c r="AA84" s="1">
        <v>6.1823999999999986</v>
      </c>
      <c r="AB84" s="1">
        <v>7.0030000000000001</v>
      </c>
      <c r="AC84" s="1">
        <v>3.9054000000000002</v>
      </c>
      <c r="AD84" s="1">
        <v>7.9268000000000001</v>
      </c>
      <c r="AE84" s="1">
        <v>9.5106000000000002</v>
      </c>
      <c r="AF84" s="1">
        <v>10.618</v>
      </c>
      <c r="AG84" s="1">
        <v>9.0321999999999996</v>
      </c>
      <c r="AH84" s="1">
        <v>9.8510000000000009</v>
      </c>
      <c r="AI84" s="1"/>
      <c r="AJ84" s="1">
        <f t="shared" si="31"/>
        <v>0</v>
      </c>
      <c r="AK84" s="1">
        <f t="shared" si="32"/>
        <v>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3" t="s">
        <v>140</v>
      </c>
      <c r="B85" s="13" t="s">
        <v>43</v>
      </c>
      <c r="C85" s="13"/>
      <c r="D85" s="13"/>
      <c r="E85" s="13"/>
      <c r="F85" s="13"/>
      <c r="G85" s="14">
        <v>0</v>
      </c>
      <c r="H85" s="13">
        <v>40</v>
      </c>
      <c r="I85" s="13" t="s">
        <v>38</v>
      </c>
      <c r="J85" s="13"/>
      <c r="K85" s="13">
        <f t="shared" si="26"/>
        <v>0</v>
      </c>
      <c r="L85" s="13"/>
      <c r="M85" s="13"/>
      <c r="N85" s="13">
        <v>0</v>
      </c>
      <c r="O85" s="13"/>
      <c r="P85" s="13">
        <v>0</v>
      </c>
      <c r="Q85" s="13">
        <f t="shared" si="27"/>
        <v>0</v>
      </c>
      <c r="R85" s="15"/>
      <c r="S85" s="5">
        <f t="shared" si="28"/>
        <v>0</v>
      </c>
      <c r="T85" s="5"/>
      <c r="U85" s="15"/>
      <c r="V85" s="13"/>
      <c r="W85" s="1" t="e">
        <f t="shared" si="29"/>
        <v>#DIV/0!</v>
      </c>
      <c r="X85" s="13" t="e">
        <f t="shared" si="30"/>
        <v>#DIV/0!</v>
      </c>
      <c r="Y85" s="13">
        <v>-1</v>
      </c>
      <c r="Z85" s="13">
        <v>-4</v>
      </c>
      <c r="AA85" s="13">
        <v>-3.6</v>
      </c>
      <c r="AB85" s="13">
        <v>-0.4</v>
      </c>
      <c r="AC85" s="13">
        <v>0</v>
      </c>
      <c r="AD85" s="13">
        <v>-0.4</v>
      </c>
      <c r="AE85" s="13">
        <v>-0.4</v>
      </c>
      <c r="AF85" s="13">
        <v>-0.4</v>
      </c>
      <c r="AG85" s="13">
        <v>0.4</v>
      </c>
      <c r="AH85" s="13">
        <v>4.8</v>
      </c>
      <c r="AI85" s="13" t="s">
        <v>49</v>
      </c>
      <c r="AJ85" s="1">
        <f t="shared" si="31"/>
        <v>0</v>
      </c>
      <c r="AK85" s="1">
        <f t="shared" si="32"/>
        <v>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3" t="s">
        <v>141</v>
      </c>
      <c r="B86" s="13" t="s">
        <v>43</v>
      </c>
      <c r="C86" s="13"/>
      <c r="D86" s="13"/>
      <c r="E86" s="13">
        <v>-2</v>
      </c>
      <c r="F86" s="13"/>
      <c r="G86" s="14">
        <v>0</v>
      </c>
      <c r="H86" s="13">
        <v>40</v>
      </c>
      <c r="I86" s="13" t="s">
        <v>38</v>
      </c>
      <c r="J86" s="13"/>
      <c r="K86" s="13">
        <f t="shared" si="26"/>
        <v>-2</v>
      </c>
      <c r="L86" s="13"/>
      <c r="M86" s="13"/>
      <c r="N86" s="13">
        <v>0</v>
      </c>
      <c r="O86" s="13"/>
      <c r="P86" s="13">
        <v>0</v>
      </c>
      <c r="Q86" s="13">
        <f t="shared" si="27"/>
        <v>-0.4</v>
      </c>
      <c r="R86" s="15"/>
      <c r="S86" s="5">
        <f t="shared" si="28"/>
        <v>0</v>
      </c>
      <c r="T86" s="5"/>
      <c r="U86" s="15"/>
      <c r="V86" s="13"/>
      <c r="W86" s="1">
        <f t="shared" si="29"/>
        <v>0</v>
      </c>
      <c r="X86" s="13">
        <f t="shared" si="30"/>
        <v>0</v>
      </c>
      <c r="Y86" s="13">
        <v>-1</v>
      </c>
      <c r="Z86" s="13">
        <v>-4.4000000000000004</v>
      </c>
      <c r="AA86" s="13">
        <v>-3.8</v>
      </c>
      <c r="AB86" s="13">
        <v>0</v>
      </c>
      <c r="AC86" s="13">
        <v>0</v>
      </c>
      <c r="AD86" s="13">
        <v>0</v>
      </c>
      <c r="AE86" s="13">
        <v>0</v>
      </c>
      <c r="AF86" s="13">
        <v>1</v>
      </c>
      <c r="AG86" s="13">
        <v>2.4</v>
      </c>
      <c r="AH86" s="13">
        <v>5.6</v>
      </c>
      <c r="AI86" s="13" t="s">
        <v>49</v>
      </c>
      <c r="AJ86" s="1">
        <f t="shared" si="31"/>
        <v>0</v>
      </c>
      <c r="AK86" s="1">
        <f t="shared" si="32"/>
        <v>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142</v>
      </c>
      <c r="B87" s="1" t="s">
        <v>43</v>
      </c>
      <c r="C87" s="1">
        <v>203</v>
      </c>
      <c r="D87" s="1">
        <v>468</v>
      </c>
      <c r="E87" s="1">
        <v>312</v>
      </c>
      <c r="F87" s="1">
        <v>280</v>
      </c>
      <c r="G87" s="7">
        <v>0.3</v>
      </c>
      <c r="H87" s="1">
        <v>40</v>
      </c>
      <c r="I87" s="1" t="s">
        <v>38</v>
      </c>
      <c r="J87" s="1">
        <v>325</v>
      </c>
      <c r="K87" s="1">
        <f t="shared" si="26"/>
        <v>-13</v>
      </c>
      <c r="L87" s="1"/>
      <c r="M87" s="1"/>
      <c r="N87" s="1">
        <v>154.59999999999991</v>
      </c>
      <c r="O87" s="1"/>
      <c r="P87" s="1">
        <v>70.400000000000091</v>
      </c>
      <c r="Q87" s="1">
        <f t="shared" si="27"/>
        <v>62.4</v>
      </c>
      <c r="R87" s="5">
        <f t="shared" ref="R87:R88" si="38">11*Q87-P87-O87-N87-F87</f>
        <v>181.39999999999998</v>
      </c>
      <c r="S87" s="5">
        <f t="shared" ref="S87:S88" si="39">R87-Q87*0.55</f>
        <v>147.07999999999998</v>
      </c>
      <c r="T87" s="5"/>
      <c r="U87" s="5"/>
      <c r="V87" s="1"/>
      <c r="W87" s="1">
        <f t="shared" si="29"/>
        <v>10.45</v>
      </c>
      <c r="X87" s="1">
        <f t="shared" si="30"/>
        <v>8.092948717948719</v>
      </c>
      <c r="Y87" s="1">
        <v>58.4</v>
      </c>
      <c r="Z87" s="1">
        <v>68.599999999999994</v>
      </c>
      <c r="AA87" s="1">
        <v>66</v>
      </c>
      <c r="AB87" s="1">
        <v>45</v>
      </c>
      <c r="AC87" s="1">
        <v>49.2</v>
      </c>
      <c r="AD87" s="1">
        <v>58.2</v>
      </c>
      <c r="AE87" s="1">
        <v>45</v>
      </c>
      <c r="AF87" s="1">
        <v>0.4</v>
      </c>
      <c r="AG87" s="1">
        <v>2.4</v>
      </c>
      <c r="AH87" s="1">
        <v>40.6</v>
      </c>
      <c r="AI87" s="1"/>
      <c r="AJ87" s="1">
        <f t="shared" si="31"/>
        <v>44</v>
      </c>
      <c r="AK87" s="1">
        <f t="shared" si="32"/>
        <v>0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 t="s">
        <v>143</v>
      </c>
      <c r="B88" s="1" t="s">
        <v>37</v>
      </c>
      <c r="C88" s="1">
        <v>3116.2139999999999</v>
      </c>
      <c r="D88" s="1">
        <v>988.495</v>
      </c>
      <c r="E88" s="1">
        <v>2200.8530000000001</v>
      </c>
      <c r="F88" s="1">
        <v>1660.809</v>
      </c>
      <c r="G88" s="7">
        <v>1</v>
      </c>
      <c r="H88" s="1">
        <v>40</v>
      </c>
      <c r="I88" s="1" t="s">
        <v>38</v>
      </c>
      <c r="J88" s="1">
        <v>1994.31</v>
      </c>
      <c r="K88" s="1">
        <f t="shared" si="26"/>
        <v>206.54300000000012</v>
      </c>
      <c r="L88" s="1"/>
      <c r="M88" s="1"/>
      <c r="N88" s="1">
        <v>1015.235799999999</v>
      </c>
      <c r="O88" s="1"/>
      <c r="P88" s="1">
        <v>1467.3382000000011</v>
      </c>
      <c r="Q88" s="1">
        <f t="shared" si="27"/>
        <v>440.17060000000004</v>
      </c>
      <c r="R88" s="5">
        <f t="shared" si="38"/>
        <v>698.49360000000047</v>
      </c>
      <c r="S88" s="5">
        <f t="shared" si="39"/>
        <v>456.39977000000044</v>
      </c>
      <c r="T88" s="5"/>
      <c r="U88" s="5"/>
      <c r="V88" s="1"/>
      <c r="W88" s="1">
        <f t="shared" si="29"/>
        <v>10.45</v>
      </c>
      <c r="X88" s="1">
        <f t="shared" si="30"/>
        <v>9.4131298183022665</v>
      </c>
      <c r="Y88" s="1">
        <v>438.98939999999999</v>
      </c>
      <c r="Z88" s="1">
        <v>402.43439999999998</v>
      </c>
      <c r="AA88" s="1">
        <v>404.25540000000001</v>
      </c>
      <c r="AB88" s="1">
        <v>443.90420000000012</v>
      </c>
      <c r="AC88" s="1">
        <v>450.36059999999998</v>
      </c>
      <c r="AD88" s="1">
        <v>435.49119999999999</v>
      </c>
      <c r="AE88" s="1">
        <v>439.4504</v>
      </c>
      <c r="AF88" s="1">
        <v>405.96499999999997</v>
      </c>
      <c r="AG88" s="1">
        <v>412.30759999999998</v>
      </c>
      <c r="AH88" s="1">
        <v>434.97039999999998</v>
      </c>
      <c r="AI88" s="1" t="s">
        <v>61</v>
      </c>
      <c r="AJ88" s="1">
        <f t="shared" si="31"/>
        <v>456</v>
      </c>
      <c r="AK88" s="1">
        <f t="shared" si="32"/>
        <v>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0" t="s">
        <v>144</v>
      </c>
      <c r="B89" s="10" t="s">
        <v>43</v>
      </c>
      <c r="C89" s="10"/>
      <c r="D89" s="10">
        <v>9</v>
      </c>
      <c r="E89" s="19">
        <v>9</v>
      </c>
      <c r="F89" s="10"/>
      <c r="G89" s="11">
        <v>0</v>
      </c>
      <c r="H89" s="10">
        <v>40</v>
      </c>
      <c r="I89" s="10" t="s">
        <v>145</v>
      </c>
      <c r="J89" s="10">
        <v>9</v>
      </c>
      <c r="K89" s="10">
        <f t="shared" si="26"/>
        <v>0</v>
      </c>
      <c r="L89" s="10"/>
      <c r="M89" s="10"/>
      <c r="N89" s="10">
        <v>0</v>
      </c>
      <c r="O89" s="10"/>
      <c r="P89" s="10">
        <v>0</v>
      </c>
      <c r="Q89" s="10">
        <f t="shared" si="27"/>
        <v>1.8</v>
      </c>
      <c r="R89" s="12"/>
      <c r="S89" s="5">
        <f t="shared" si="28"/>
        <v>0</v>
      </c>
      <c r="T89" s="5"/>
      <c r="U89" s="12"/>
      <c r="V89" s="10"/>
      <c r="W89" s="1">
        <f t="shared" si="29"/>
        <v>0</v>
      </c>
      <c r="X89" s="10">
        <f t="shared" si="30"/>
        <v>0</v>
      </c>
      <c r="Y89" s="10">
        <v>1.2</v>
      </c>
      <c r="Z89" s="10">
        <v>8.6</v>
      </c>
      <c r="AA89" s="10">
        <v>20</v>
      </c>
      <c r="AB89" s="10">
        <v>25</v>
      </c>
      <c r="AC89" s="10">
        <v>25.2</v>
      </c>
      <c r="AD89" s="10">
        <v>34.799999999999997</v>
      </c>
      <c r="AE89" s="10">
        <v>39.4</v>
      </c>
      <c r="AF89" s="10">
        <v>40</v>
      </c>
      <c r="AG89" s="10">
        <v>37.200000000000003</v>
      </c>
      <c r="AH89" s="10">
        <v>35.6</v>
      </c>
      <c r="AI89" s="10" t="s">
        <v>146</v>
      </c>
      <c r="AJ89" s="1">
        <f t="shared" si="31"/>
        <v>0</v>
      </c>
      <c r="AK89" s="1">
        <f t="shared" si="32"/>
        <v>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 t="s">
        <v>147</v>
      </c>
      <c r="B90" s="1" t="s">
        <v>43</v>
      </c>
      <c r="C90" s="1">
        <v>153</v>
      </c>
      <c r="D90" s="1">
        <v>564</v>
      </c>
      <c r="E90" s="1">
        <v>276</v>
      </c>
      <c r="F90" s="1">
        <v>342</v>
      </c>
      <c r="G90" s="7">
        <v>0.3</v>
      </c>
      <c r="H90" s="1">
        <v>40</v>
      </c>
      <c r="I90" s="1" t="s">
        <v>38</v>
      </c>
      <c r="J90" s="1">
        <v>340</v>
      </c>
      <c r="K90" s="1">
        <f t="shared" si="26"/>
        <v>-64</v>
      </c>
      <c r="L90" s="1"/>
      <c r="M90" s="1"/>
      <c r="N90" s="1">
        <v>278.8</v>
      </c>
      <c r="O90" s="1"/>
      <c r="P90" s="1">
        <v>0</v>
      </c>
      <c r="Q90" s="1">
        <f t="shared" si="27"/>
        <v>55.2</v>
      </c>
      <c r="R90" s="5"/>
      <c r="S90" s="5">
        <f t="shared" si="28"/>
        <v>0</v>
      </c>
      <c r="T90" s="5"/>
      <c r="U90" s="5"/>
      <c r="V90" s="1"/>
      <c r="W90" s="1">
        <f t="shared" si="29"/>
        <v>11.246376811594201</v>
      </c>
      <c r="X90" s="1">
        <f t="shared" si="30"/>
        <v>11.246376811594201</v>
      </c>
      <c r="Y90" s="1">
        <v>53.2</v>
      </c>
      <c r="Z90" s="1">
        <v>81.8</v>
      </c>
      <c r="AA90" s="1">
        <v>79</v>
      </c>
      <c r="AB90" s="1">
        <v>18</v>
      </c>
      <c r="AC90" s="1">
        <v>13.6</v>
      </c>
      <c r="AD90" s="1">
        <v>52.4</v>
      </c>
      <c r="AE90" s="1">
        <v>42.8</v>
      </c>
      <c r="AF90" s="1">
        <v>4.5999999999999996</v>
      </c>
      <c r="AG90" s="1">
        <v>18.399999999999999</v>
      </c>
      <c r="AH90" s="1">
        <v>54.681199999999997</v>
      </c>
      <c r="AI90" s="1"/>
      <c r="AJ90" s="1">
        <f t="shared" si="31"/>
        <v>0</v>
      </c>
      <c r="AK90" s="1">
        <f t="shared" si="32"/>
        <v>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 t="s">
        <v>148</v>
      </c>
      <c r="B91" s="1" t="s">
        <v>43</v>
      </c>
      <c r="C91" s="1">
        <v>238</v>
      </c>
      <c r="D91" s="1">
        <v>192</v>
      </c>
      <c r="E91" s="1">
        <v>286</v>
      </c>
      <c r="F91" s="1">
        <v>74</v>
      </c>
      <c r="G91" s="7">
        <v>0.3</v>
      </c>
      <c r="H91" s="1">
        <v>40</v>
      </c>
      <c r="I91" s="1" t="s">
        <v>38</v>
      </c>
      <c r="J91" s="1">
        <v>299</v>
      </c>
      <c r="K91" s="1">
        <f t="shared" si="26"/>
        <v>-13</v>
      </c>
      <c r="L91" s="1"/>
      <c r="M91" s="1"/>
      <c r="N91" s="1">
        <v>110</v>
      </c>
      <c r="O91" s="1"/>
      <c r="P91" s="1">
        <v>319</v>
      </c>
      <c r="Q91" s="1">
        <f t="shared" si="27"/>
        <v>57.2</v>
      </c>
      <c r="R91" s="5">
        <f t="shared" ref="R91" si="40">11*Q91-P91-O91-N91-F91</f>
        <v>126.20000000000005</v>
      </c>
      <c r="S91" s="5">
        <f>R91-Q91*0.55</f>
        <v>94.740000000000038</v>
      </c>
      <c r="T91" s="5"/>
      <c r="U91" s="5"/>
      <c r="V91" s="1"/>
      <c r="W91" s="1">
        <f t="shared" si="29"/>
        <v>10.45</v>
      </c>
      <c r="X91" s="1">
        <f t="shared" si="30"/>
        <v>8.7937062937062933</v>
      </c>
      <c r="Y91" s="1">
        <v>55.6</v>
      </c>
      <c r="Z91" s="1">
        <v>43.6</v>
      </c>
      <c r="AA91" s="1">
        <v>42.2</v>
      </c>
      <c r="AB91" s="1">
        <v>41.4</v>
      </c>
      <c r="AC91" s="1">
        <v>45.4</v>
      </c>
      <c r="AD91" s="1">
        <v>54.6</v>
      </c>
      <c r="AE91" s="1">
        <v>43.6</v>
      </c>
      <c r="AF91" s="1">
        <v>32.200000000000003</v>
      </c>
      <c r="AG91" s="1">
        <v>42.4</v>
      </c>
      <c r="AH91" s="1">
        <v>39.4</v>
      </c>
      <c r="AI91" s="1"/>
      <c r="AJ91" s="1">
        <f t="shared" si="31"/>
        <v>28</v>
      </c>
      <c r="AK91" s="1">
        <f t="shared" si="32"/>
        <v>0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 t="s">
        <v>149</v>
      </c>
      <c r="B92" s="1" t="s">
        <v>37</v>
      </c>
      <c r="C92" s="1">
        <v>152.72999999999999</v>
      </c>
      <c r="D92" s="1">
        <v>97.397999999999996</v>
      </c>
      <c r="E92" s="1">
        <v>78.611999999999995</v>
      </c>
      <c r="F92" s="1">
        <v>149.27099999999999</v>
      </c>
      <c r="G92" s="7">
        <v>1</v>
      </c>
      <c r="H92" s="1">
        <v>45</v>
      </c>
      <c r="I92" s="1" t="s">
        <v>38</v>
      </c>
      <c r="J92" s="1">
        <v>75.8</v>
      </c>
      <c r="K92" s="1">
        <f t="shared" si="26"/>
        <v>2.8119999999999976</v>
      </c>
      <c r="L92" s="1"/>
      <c r="M92" s="1"/>
      <c r="N92" s="1">
        <v>34.359280000000069</v>
      </c>
      <c r="O92" s="1"/>
      <c r="P92" s="1">
        <v>0</v>
      </c>
      <c r="Q92" s="1">
        <f t="shared" si="27"/>
        <v>15.722399999999999</v>
      </c>
      <c r="R92" s="5"/>
      <c r="S92" s="5">
        <f t="shared" si="28"/>
        <v>0</v>
      </c>
      <c r="T92" s="5"/>
      <c r="U92" s="5"/>
      <c r="V92" s="1"/>
      <c r="W92" s="1">
        <f t="shared" si="29"/>
        <v>11.679532386912944</v>
      </c>
      <c r="X92" s="1">
        <f t="shared" si="30"/>
        <v>11.679532386912944</v>
      </c>
      <c r="Y92" s="1">
        <v>17.002400000000002</v>
      </c>
      <c r="Z92" s="1">
        <v>22.855599999999999</v>
      </c>
      <c r="AA92" s="1">
        <v>23.016200000000001</v>
      </c>
      <c r="AB92" s="1">
        <v>20.7486</v>
      </c>
      <c r="AC92" s="1">
        <v>20.085599999999999</v>
      </c>
      <c r="AD92" s="1">
        <v>25.770800000000001</v>
      </c>
      <c r="AE92" s="1">
        <v>22.797000000000001</v>
      </c>
      <c r="AF92" s="1">
        <v>10.9628</v>
      </c>
      <c r="AG92" s="1">
        <v>13.432399999999999</v>
      </c>
      <c r="AH92" s="1">
        <v>20.882000000000001</v>
      </c>
      <c r="AI92" s="1"/>
      <c r="AJ92" s="1">
        <f t="shared" si="31"/>
        <v>0</v>
      </c>
      <c r="AK92" s="1">
        <f t="shared" si="32"/>
        <v>0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3" t="s">
        <v>150</v>
      </c>
      <c r="B93" s="13" t="s">
        <v>43</v>
      </c>
      <c r="C93" s="13"/>
      <c r="D93" s="13"/>
      <c r="E93" s="13"/>
      <c r="F93" s="13"/>
      <c r="G93" s="14">
        <v>0</v>
      </c>
      <c r="H93" s="13">
        <v>40</v>
      </c>
      <c r="I93" s="13" t="s">
        <v>38</v>
      </c>
      <c r="J93" s="13"/>
      <c r="K93" s="13">
        <f t="shared" si="26"/>
        <v>0</v>
      </c>
      <c r="L93" s="13"/>
      <c r="M93" s="13"/>
      <c r="N93" s="13">
        <v>0</v>
      </c>
      <c r="O93" s="13"/>
      <c r="P93" s="13">
        <v>0</v>
      </c>
      <c r="Q93" s="13">
        <f t="shared" si="27"/>
        <v>0</v>
      </c>
      <c r="R93" s="15"/>
      <c r="S93" s="5">
        <f t="shared" si="28"/>
        <v>0</v>
      </c>
      <c r="T93" s="5"/>
      <c r="U93" s="15"/>
      <c r="V93" s="13"/>
      <c r="W93" s="1" t="e">
        <f t="shared" si="29"/>
        <v>#DIV/0!</v>
      </c>
      <c r="X93" s="13" t="e">
        <f t="shared" si="30"/>
        <v>#DIV/0!</v>
      </c>
      <c r="Y93" s="13">
        <v>-0.4</v>
      </c>
      <c r="Z93" s="13">
        <v>-1.6</v>
      </c>
      <c r="AA93" s="13">
        <v>-1.2</v>
      </c>
      <c r="AB93" s="13">
        <v>0</v>
      </c>
      <c r="AC93" s="13">
        <v>0</v>
      </c>
      <c r="AD93" s="13">
        <v>0.2</v>
      </c>
      <c r="AE93" s="13">
        <v>0.2</v>
      </c>
      <c r="AF93" s="13">
        <v>0.2</v>
      </c>
      <c r="AG93" s="13">
        <v>0.2</v>
      </c>
      <c r="AH93" s="13">
        <v>5</v>
      </c>
      <c r="AI93" s="13" t="s">
        <v>49</v>
      </c>
      <c r="AJ93" s="1">
        <f t="shared" si="31"/>
        <v>0</v>
      </c>
      <c r="AK93" s="1">
        <f t="shared" si="32"/>
        <v>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3" t="s">
        <v>151</v>
      </c>
      <c r="B94" s="13" t="s">
        <v>43</v>
      </c>
      <c r="C94" s="13"/>
      <c r="D94" s="13"/>
      <c r="E94" s="13"/>
      <c r="F94" s="13"/>
      <c r="G94" s="14">
        <v>0</v>
      </c>
      <c r="H94" s="13">
        <v>50</v>
      </c>
      <c r="I94" s="13" t="s">
        <v>38</v>
      </c>
      <c r="J94" s="13"/>
      <c r="K94" s="13">
        <f t="shared" si="26"/>
        <v>0</v>
      </c>
      <c r="L94" s="13"/>
      <c r="M94" s="13"/>
      <c r="N94" s="13">
        <v>0</v>
      </c>
      <c r="O94" s="13"/>
      <c r="P94" s="13">
        <v>0</v>
      </c>
      <c r="Q94" s="13">
        <f t="shared" si="27"/>
        <v>0</v>
      </c>
      <c r="R94" s="15"/>
      <c r="S94" s="5">
        <f t="shared" si="28"/>
        <v>0</v>
      </c>
      <c r="T94" s="5"/>
      <c r="U94" s="15"/>
      <c r="V94" s="13"/>
      <c r="W94" s="1" t="e">
        <f t="shared" si="29"/>
        <v>#DIV/0!</v>
      </c>
      <c r="X94" s="13" t="e">
        <f t="shared" si="30"/>
        <v>#DIV/0!</v>
      </c>
      <c r="Y94" s="13">
        <v>-1.2</v>
      </c>
      <c r="Z94" s="13">
        <v>-2</v>
      </c>
      <c r="AA94" s="13">
        <v>-0.8</v>
      </c>
      <c r="AB94" s="13">
        <v>0</v>
      </c>
      <c r="AC94" s="13">
        <v>0</v>
      </c>
      <c r="AD94" s="13">
        <v>0</v>
      </c>
      <c r="AE94" s="13">
        <v>0</v>
      </c>
      <c r="AF94" s="13">
        <v>1</v>
      </c>
      <c r="AG94" s="13">
        <v>5.2</v>
      </c>
      <c r="AH94" s="13">
        <v>3.6</v>
      </c>
      <c r="AI94" s="13" t="s">
        <v>49</v>
      </c>
      <c r="AJ94" s="1">
        <f t="shared" si="31"/>
        <v>0</v>
      </c>
      <c r="AK94" s="1">
        <f t="shared" si="32"/>
        <v>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</sheetData>
  <autoFilter ref="A3:AJ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2025-03-06T11:48:21Z</dcterms:created>
  <dcterms:modified xsi:type="dcterms:W3CDTF">2025-03-10T09:21:52Z</dcterms:modified>
</cp:coreProperties>
</file>