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3,25 ПОКОМ КИ филиалы\"/>
    </mc:Choice>
  </mc:AlternateContent>
  <xr:revisionPtr revIDLastSave="0" documentId="13_ncr:1_{C8C58E5B-1D88-4E53-AA15-3169C8533F9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1" i="1" l="1"/>
  <c r="E81" i="1"/>
  <c r="O81" i="1" s="1"/>
  <c r="O7" i="1"/>
  <c r="O8" i="1"/>
  <c r="O9" i="1"/>
  <c r="O10" i="1"/>
  <c r="O11" i="1"/>
  <c r="O12" i="1"/>
  <c r="O13" i="1"/>
  <c r="O14" i="1"/>
  <c r="S14" i="1" s="1"/>
  <c r="O15" i="1"/>
  <c r="P15" i="1" s="1"/>
  <c r="O16" i="1"/>
  <c r="O17" i="1"/>
  <c r="P17" i="1" s="1"/>
  <c r="O18" i="1"/>
  <c r="O19" i="1"/>
  <c r="P19" i="1" s="1"/>
  <c r="O20" i="1"/>
  <c r="S20" i="1" s="1"/>
  <c r="O21" i="1"/>
  <c r="O22" i="1"/>
  <c r="S22" i="1" s="1"/>
  <c r="O23" i="1"/>
  <c r="P23" i="1" s="1"/>
  <c r="O24" i="1"/>
  <c r="O25" i="1"/>
  <c r="P25" i="1" s="1"/>
  <c r="O26" i="1"/>
  <c r="S26" i="1" s="1"/>
  <c r="O27" i="1"/>
  <c r="S27" i="1" s="1"/>
  <c r="O28" i="1"/>
  <c r="O29" i="1"/>
  <c r="S29" i="1" s="1"/>
  <c r="O30" i="1"/>
  <c r="S30" i="1" s="1"/>
  <c r="O31" i="1"/>
  <c r="S31" i="1" s="1"/>
  <c r="O32" i="1"/>
  <c r="S32" i="1" s="1"/>
  <c r="O33" i="1"/>
  <c r="P33" i="1" s="1"/>
  <c r="O34" i="1"/>
  <c r="O35" i="1"/>
  <c r="O36" i="1"/>
  <c r="O37" i="1"/>
  <c r="P37" i="1" s="1"/>
  <c r="O38" i="1"/>
  <c r="S38" i="1" s="1"/>
  <c r="O39" i="1"/>
  <c r="O40" i="1"/>
  <c r="P40" i="1" s="1"/>
  <c r="O41" i="1"/>
  <c r="O42" i="1"/>
  <c r="O43" i="1"/>
  <c r="O44" i="1"/>
  <c r="O45" i="1"/>
  <c r="O46" i="1"/>
  <c r="O47" i="1"/>
  <c r="P47" i="1" s="1"/>
  <c r="O48" i="1"/>
  <c r="S48" i="1" s="1"/>
  <c r="O49" i="1"/>
  <c r="P49" i="1" s="1"/>
  <c r="O50" i="1"/>
  <c r="S50" i="1" s="1"/>
  <c r="O51" i="1"/>
  <c r="O52" i="1"/>
  <c r="O53" i="1"/>
  <c r="O54" i="1"/>
  <c r="O55" i="1"/>
  <c r="P55" i="1" s="1"/>
  <c r="O56" i="1"/>
  <c r="P56" i="1" s="1"/>
  <c r="O57" i="1"/>
  <c r="O58" i="1"/>
  <c r="O59" i="1"/>
  <c r="O60" i="1"/>
  <c r="O61" i="1"/>
  <c r="O62" i="1"/>
  <c r="O63" i="1"/>
  <c r="P63" i="1" s="1"/>
  <c r="O64" i="1"/>
  <c r="S64" i="1" s="1"/>
  <c r="O65" i="1"/>
  <c r="S65" i="1" s="1"/>
  <c r="O66" i="1"/>
  <c r="S66" i="1" s="1"/>
  <c r="O67" i="1"/>
  <c r="O68" i="1"/>
  <c r="S68" i="1" s="1"/>
  <c r="O69" i="1"/>
  <c r="O70" i="1"/>
  <c r="O71" i="1"/>
  <c r="S71" i="1" s="1"/>
  <c r="O72" i="1"/>
  <c r="S72" i="1" s="1"/>
  <c r="O73" i="1"/>
  <c r="O74" i="1"/>
  <c r="O75" i="1"/>
  <c r="O76" i="1"/>
  <c r="S76" i="1" s="1"/>
  <c r="O77" i="1"/>
  <c r="O78" i="1"/>
  <c r="O79" i="1"/>
  <c r="P79" i="1" s="1"/>
  <c r="O80" i="1"/>
  <c r="O82" i="1"/>
  <c r="O83" i="1"/>
  <c r="P83" i="1" s="1"/>
  <c r="O84" i="1"/>
  <c r="O85" i="1"/>
  <c r="O86" i="1"/>
  <c r="O87" i="1"/>
  <c r="O88" i="1"/>
  <c r="O89" i="1"/>
  <c r="O90" i="1"/>
  <c r="O91" i="1"/>
  <c r="O92" i="1"/>
  <c r="P92" i="1" s="1"/>
  <c r="O93" i="1"/>
  <c r="P93" i="1" s="1"/>
  <c r="O94" i="1"/>
  <c r="O6" i="1"/>
  <c r="P6" i="1" s="1"/>
  <c r="AG22" i="1"/>
  <c r="P81" i="1" l="1"/>
  <c r="S81" i="1" s="1"/>
  <c r="T6" i="1"/>
  <c r="AG6" i="1"/>
  <c r="S93" i="1"/>
  <c r="S91" i="1"/>
  <c r="P89" i="1"/>
  <c r="S89" i="1" s="1"/>
  <c r="S87" i="1"/>
  <c r="S85" i="1"/>
  <c r="S83" i="1"/>
  <c r="P80" i="1"/>
  <c r="S80" i="1" s="1"/>
  <c r="P78" i="1"/>
  <c r="S78" i="1" s="1"/>
  <c r="S74" i="1"/>
  <c r="S70" i="1"/>
  <c r="S62" i="1"/>
  <c r="P60" i="1"/>
  <c r="S60" i="1" s="1"/>
  <c r="P58" i="1"/>
  <c r="S58" i="1" s="1"/>
  <c r="S56" i="1"/>
  <c r="S54" i="1"/>
  <c r="P52" i="1"/>
  <c r="S52" i="1" s="1"/>
  <c r="P46" i="1"/>
  <c r="S46" i="1" s="1"/>
  <c r="P44" i="1"/>
  <c r="S44" i="1" s="1"/>
  <c r="P42" i="1"/>
  <c r="S42" i="1" s="1"/>
  <c r="S40" i="1"/>
  <c r="P36" i="1"/>
  <c r="S36" i="1" s="1"/>
  <c r="P34" i="1"/>
  <c r="S34" i="1" s="1"/>
  <c r="P28" i="1"/>
  <c r="S28" i="1" s="1"/>
  <c r="P24" i="1"/>
  <c r="S24" i="1" s="1"/>
  <c r="P18" i="1"/>
  <c r="S18" i="1" s="1"/>
  <c r="P16" i="1"/>
  <c r="S16" i="1" s="1"/>
  <c r="P12" i="1"/>
  <c r="S12" i="1" s="1"/>
  <c r="P10" i="1"/>
  <c r="S10" i="1" s="1"/>
  <c r="P8" i="1"/>
  <c r="S8" i="1" s="1"/>
  <c r="S94" i="1"/>
  <c r="S86" i="1"/>
  <c r="S73" i="1"/>
  <c r="S41" i="1"/>
  <c r="S7" i="1"/>
  <c r="P9" i="1"/>
  <c r="S9" i="1" s="1"/>
  <c r="P11" i="1"/>
  <c r="S11" i="1" s="1"/>
  <c r="P13" i="1"/>
  <c r="S13" i="1" s="1"/>
  <c r="P21" i="1"/>
  <c r="S21" i="1" s="1"/>
  <c r="S39" i="1"/>
  <c r="P43" i="1"/>
  <c r="S43" i="1" s="1"/>
  <c r="P45" i="1"/>
  <c r="S45" i="1" s="1"/>
  <c r="S47" i="1"/>
  <c r="P51" i="1"/>
  <c r="S51" i="1" s="1"/>
  <c r="P53" i="1"/>
  <c r="S53" i="1" s="1"/>
  <c r="S55" i="1"/>
  <c r="P57" i="1"/>
  <c r="S57" i="1" s="1"/>
  <c r="P59" i="1"/>
  <c r="S59" i="1" s="1"/>
  <c r="S61" i="1"/>
  <c r="S63" i="1"/>
  <c r="P69" i="1"/>
  <c r="S69" i="1" s="1"/>
  <c r="P75" i="1"/>
  <c r="S75" i="1" s="1"/>
  <c r="AG82" i="1"/>
  <c r="S84" i="1"/>
  <c r="P88" i="1"/>
  <c r="S88" i="1" s="1"/>
  <c r="P90" i="1"/>
  <c r="S90" i="1" s="1"/>
  <c r="S92" i="1"/>
  <c r="S79" i="1"/>
  <c r="S77" i="1"/>
  <c r="S67" i="1"/>
  <c r="S49" i="1"/>
  <c r="S37" i="1"/>
  <c r="S35" i="1"/>
  <c r="S33" i="1"/>
  <c r="S25" i="1"/>
  <c r="S23" i="1"/>
  <c r="S19" i="1"/>
  <c r="S17" i="1"/>
  <c r="S15" i="1"/>
  <c r="T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T94" i="1"/>
  <c r="T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AG94" i="1"/>
  <c r="K94" i="1"/>
  <c r="K93" i="1"/>
  <c r="K92" i="1"/>
  <c r="AG91" i="1"/>
  <c r="K91" i="1"/>
  <c r="K90" i="1"/>
  <c r="K89" i="1"/>
  <c r="K88" i="1"/>
  <c r="AG87" i="1"/>
  <c r="K87" i="1"/>
  <c r="AG86" i="1"/>
  <c r="K86" i="1"/>
  <c r="AG85" i="1"/>
  <c r="K85" i="1"/>
  <c r="AG84" i="1"/>
  <c r="K84" i="1"/>
  <c r="K83" i="1"/>
  <c r="K82" i="1"/>
  <c r="K81" i="1"/>
  <c r="K80" i="1"/>
  <c r="AG79" i="1"/>
  <c r="K79" i="1"/>
  <c r="K78" i="1"/>
  <c r="AG77" i="1"/>
  <c r="K77" i="1"/>
  <c r="K76" i="1"/>
  <c r="K75" i="1"/>
  <c r="AG74" i="1"/>
  <c r="K74" i="1"/>
  <c r="AG73" i="1"/>
  <c r="K73" i="1"/>
  <c r="AG72" i="1"/>
  <c r="K72" i="1"/>
  <c r="AG71" i="1"/>
  <c r="K71" i="1"/>
  <c r="AG70" i="1"/>
  <c r="K70" i="1"/>
  <c r="K69" i="1"/>
  <c r="K68" i="1"/>
  <c r="AG67" i="1"/>
  <c r="K67" i="1"/>
  <c r="K66" i="1"/>
  <c r="K65" i="1"/>
  <c r="K64" i="1"/>
  <c r="K63" i="1"/>
  <c r="AG62" i="1"/>
  <c r="K62" i="1"/>
  <c r="K61" i="1"/>
  <c r="K60" i="1"/>
  <c r="K59" i="1"/>
  <c r="K58" i="1"/>
  <c r="K57" i="1"/>
  <c r="K56" i="1"/>
  <c r="K55" i="1"/>
  <c r="AG54" i="1"/>
  <c r="K54" i="1"/>
  <c r="K53" i="1"/>
  <c r="K52" i="1"/>
  <c r="K51" i="1"/>
  <c r="K50" i="1"/>
  <c r="AG49" i="1"/>
  <c r="K49" i="1"/>
  <c r="K48" i="1"/>
  <c r="K47" i="1"/>
  <c r="K46" i="1"/>
  <c r="K45" i="1"/>
  <c r="AG44" i="1"/>
  <c r="K44" i="1"/>
  <c r="K43" i="1"/>
  <c r="K42" i="1"/>
  <c r="AG41" i="1"/>
  <c r="K41" i="1"/>
  <c r="K40" i="1"/>
  <c r="K39" i="1"/>
  <c r="K38" i="1"/>
  <c r="AG37" i="1"/>
  <c r="K37" i="1"/>
  <c r="K36" i="1"/>
  <c r="AG35" i="1"/>
  <c r="K35" i="1"/>
  <c r="K34" i="1"/>
  <c r="AG33" i="1"/>
  <c r="K33" i="1"/>
  <c r="K32" i="1"/>
  <c r="K31" i="1"/>
  <c r="K30" i="1"/>
  <c r="K29" i="1"/>
  <c r="K28" i="1"/>
  <c r="K27" i="1"/>
  <c r="K26" i="1"/>
  <c r="AG25" i="1"/>
  <c r="K25" i="1"/>
  <c r="K24" i="1"/>
  <c r="AG23" i="1"/>
  <c r="K23" i="1"/>
  <c r="K22" i="1"/>
  <c r="AG21" i="1"/>
  <c r="K21" i="1"/>
  <c r="K20" i="1"/>
  <c r="AG19" i="1"/>
  <c r="K19" i="1"/>
  <c r="K18" i="1"/>
  <c r="AG17" i="1"/>
  <c r="K17" i="1"/>
  <c r="K16" i="1"/>
  <c r="AG15" i="1"/>
  <c r="K15" i="1"/>
  <c r="K14" i="1"/>
  <c r="K13" i="1"/>
  <c r="K12" i="1"/>
  <c r="K11" i="1"/>
  <c r="K10" i="1"/>
  <c r="K9" i="1"/>
  <c r="K8" i="1"/>
  <c r="AG7" i="1"/>
  <c r="K7" i="1"/>
  <c r="K6" i="1"/>
  <c r="AE5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G45" i="1" l="1"/>
  <c r="AG46" i="1"/>
  <c r="AG63" i="1"/>
  <c r="AG60" i="1"/>
  <c r="AG81" i="1"/>
  <c r="S6" i="1"/>
  <c r="AG8" i="1"/>
  <c r="AG51" i="1"/>
  <c r="AG55" i="1"/>
  <c r="AG58" i="1"/>
  <c r="AG59" i="1"/>
  <c r="AG90" i="1"/>
  <c r="AG56" i="1"/>
  <c r="AG93" i="1"/>
  <c r="S82" i="1"/>
  <c r="AG10" i="1"/>
  <c r="AG11" i="1"/>
  <c r="AG12" i="1"/>
  <c r="AG16" i="1"/>
  <c r="AG18" i="1"/>
  <c r="AG24" i="1"/>
  <c r="AG28" i="1"/>
  <c r="AG34" i="1"/>
  <c r="AG36" i="1"/>
  <c r="AG40" i="1"/>
  <c r="AG42" i="1"/>
  <c r="AG52" i="1"/>
  <c r="AG78" i="1"/>
  <c r="AG80" i="1"/>
  <c r="AG83" i="1"/>
  <c r="AG88" i="1"/>
  <c r="AG89" i="1"/>
  <c r="AG92" i="1"/>
  <c r="P5" i="1"/>
  <c r="AG9" i="1"/>
  <c r="AG13" i="1"/>
  <c r="AG39" i="1"/>
  <c r="AG43" i="1"/>
  <c r="AG47" i="1"/>
  <c r="AG53" i="1"/>
  <c r="AG57" i="1"/>
  <c r="AG61" i="1"/>
  <c r="AG69" i="1"/>
  <c r="AG75" i="1"/>
  <c r="K5" i="1"/>
  <c r="AG5" i="1" l="1"/>
</calcChain>
</file>

<file path=xl/sharedStrings.xml><?xml version="1.0" encoding="utf-8"?>
<sst xmlns="http://schemas.openxmlformats.org/spreadsheetml/2006/main" count="373" uniqueCount="159">
  <si>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</si>
  <si>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</si>
  <si>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</si>
  <si>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</si>
  <si>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</si>
  <si>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</si>
  <si>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</si>
  <si>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</si>
  <si>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</si>
  <si>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</si>
  <si>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</si>
  <si>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</si>
  <si>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</si>
  <si>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</si>
  <si>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</si>
  <si>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</si>
  <si>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</si>
  <si>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</si>
  <si>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</si>
  <si>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</si>
  <si>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</si>
  <si>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</si>
  <si>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</si>
  <si>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05,03,</t>
  </si>
  <si>
    <t>10,03,</t>
  </si>
  <si>
    <t>12,03,</t>
  </si>
  <si>
    <t>06,03,</t>
  </si>
  <si>
    <t>27,02,</t>
  </si>
  <si>
    <t>26,02,</t>
  </si>
  <si>
    <t>20,02,</t>
  </si>
  <si>
    <t>19,02,</t>
  </si>
  <si>
    <t>13,02,</t>
  </si>
  <si>
    <t>12,02,</t>
  </si>
  <si>
    <t>06,02,</t>
  </si>
  <si>
    <t>05,02,</t>
  </si>
  <si>
    <t>30,01,</t>
  </si>
  <si>
    <t xml:space="preserve"> 005  Колбаса Докторская ГОСТ, Вязанка вектор,ВЕС. ПОКОМ</t>
  </si>
  <si>
    <t>кг</t>
  </si>
  <si>
    <t>матрица</t>
  </si>
  <si>
    <t>нужно увеличить продажи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</si>
  <si>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</si>
  <si>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</si>
  <si>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</si>
  <si>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</si>
  <si>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</si>
  <si>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</si>
  <si>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</si>
  <si>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</si>
  <si>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</si>
  <si>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</si>
  <si>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</si>
  <si>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</si>
  <si>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</si>
  <si>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март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</si>
  <si>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</si>
  <si>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</si>
  <si>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</si>
  <si>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</si>
  <si>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</si>
  <si>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февраль_март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</si>
  <si>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</si>
  <si>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</si>
  <si>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</si>
  <si>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</si>
  <si>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</si>
  <si>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</si>
  <si>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</si>
  <si>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</si>
  <si>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</si>
  <si>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</si>
  <si>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</si>
  <si>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</si>
  <si>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</si>
  <si>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</si>
  <si>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</si>
  <si>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</si>
  <si>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</si>
  <si>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</si>
  <si>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</si>
  <si>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</si>
  <si>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</si>
  <si>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</si>
  <si>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ТС Обжора / ЮТЛ акция в феврале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</si>
  <si>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</si>
  <si>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</si>
  <si>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</si>
  <si>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</si>
  <si>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</si>
  <si>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</si>
  <si>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</si>
  <si>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</si>
  <si>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</si>
  <si>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</si>
  <si>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</si>
  <si>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</si>
  <si>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</si>
  <si>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</si>
  <si>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</si>
  <si>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</si>
  <si>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</si>
  <si>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</si>
  <si>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</si>
  <si>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</si>
  <si>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</si>
  <si>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</si>
  <si>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</si>
  <si>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</si>
  <si>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</si>
  <si>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</si>
  <si>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</si>
  <si>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</si>
  <si>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</si>
  <si>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завод не отгружает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</si>
  <si>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</si>
  <si>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</si>
  <si>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</si>
  <si>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</si>
  <si>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</si>
  <si>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</si>
  <si>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</si>
  <si>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</si>
  <si>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</si>
  <si>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</si>
  <si>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</si>
  <si>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</si>
  <si>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</si>
  <si>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</si>
  <si>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</si>
  <si>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</si>
  <si>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</si>
  <si>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</si>
  <si>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нужно увеличить продажи!!!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</si>
  <si>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</si>
  <si>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</si>
  <si>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</si>
  <si>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</si>
  <si>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</si>
  <si>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</si>
  <si>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</si>
  <si>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20,01,25 в уценку 20кг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</si>
  <si>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</si>
  <si>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</si>
  <si>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не в матрице</t>
  </si>
  <si>
    <t>дубль на 457</t>
  </si>
  <si>
    <t>ТМА март / есть дубль</t>
  </si>
  <si>
    <t>нужно увеличить продажи / ТС Обжора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</si>
  <si>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ТС Обжора / Акция ЮТЛ Март месяц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</si>
  <si>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</si>
  <si>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13шт.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</si>
  <si>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121кг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</si>
  <si>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 13,02,25 заказываем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</si>
  <si>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06,01,25 в уценку 26шт.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</si>
  <si>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6шт. / 22,01,25 списание 6шт.</t>
    </r>
  </si>
  <si>
    <t>11,03,25 списание 7кг (недостача) / 22,01,25 списание 10кг (недостача)</t>
  </si>
  <si>
    <t>25,01,25 в уценку 108кг</t>
  </si>
  <si>
    <t>20,12,24 в уценку 51кг</t>
  </si>
  <si>
    <t>ПЕРЕМЕЩЕНИЕ? / ТС Обжора / ЮТЛ акция в феврале</t>
  </si>
  <si>
    <t>26,02,25 филиал обнулил</t>
  </si>
  <si>
    <t>22,01,25 в уценку 1989кг / 26,02,25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</si>
</sst>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1" fillId="0" borderId="1" xfId="1" applyNumberFormat="1" applyFill="1"/>
    <xf numFmtId="164" fontId="4" fillId="8" borderId="1" xfId="1" applyNumberFormat="1" applyFont="1" applyFill="1"/>
    <xf numFmtId="164" fontId="6" fillId="8" borderId="1" xfId="1" applyNumberFormat="1" applyFont="1" applyFill="1"/>
    <xf numFmtId="164" fontId="1" fillId="9" borderId="2" xfId="1" applyNumberFormat="1" applyFill="1" applyBorder="1"/>
    <xf numFmtId="164" fontId="4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8" sqref="R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1" width="6" customWidth="1"/>
    <col min="32" max="32" width="49.5703125" customWidth="1"/>
    <col min="33" max="33" width="7" customWidth="1"/>
    <col min="34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/>
      <c r="R4" s="1"/>
      <c r="S4" s="1"/>
      <c r="T4" s="1"/>
      <c r="U4" s="1" t="s">
        <v>26</v>
      </c>
      <c r="V4" s="1" t="s">
        <v>23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SUM(E6:E500)</f>
        <v>41932.534000000007</v>
      </c>
      <c r="F5" s="4">
        <f>SUM(F6:F500)</f>
        <v>38146.398999999983</v>
      </c>
      <c r="G5" s="7"/>
      <c r="H5" s="1"/>
      <c r="I5" s="1"/>
      <c r="J5" s="4">
        <f t="shared" ref="J5:Q5" si="0">SUM(J6:J500)</f>
        <v>46121.905000000006</v>
      </c>
      <c r="K5" s="4">
        <f t="shared" si="0"/>
        <v>-4189.3709999999992</v>
      </c>
      <c r="L5" s="4">
        <f t="shared" si="0"/>
        <v>0</v>
      </c>
      <c r="M5" s="4">
        <f t="shared" si="0"/>
        <v>0</v>
      </c>
      <c r="N5" s="4">
        <f t="shared" si="0"/>
        <v>3903.8984000000009</v>
      </c>
      <c r="O5" s="4">
        <f t="shared" si="0"/>
        <v>8386.506800000001</v>
      </c>
      <c r="P5" s="4">
        <f t="shared" si="0"/>
        <v>34658.458400000003</v>
      </c>
      <c r="Q5" s="4">
        <f t="shared" si="0"/>
        <v>0</v>
      </c>
      <c r="R5" s="1"/>
      <c r="S5" s="1"/>
      <c r="T5" s="1"/>
      <c r="U5" s="4">
        <f t="shared" ref="U5:AE5" si="1">SUM(U6:U500)</f>
        <v>5772.4477999999981</v>
      </c>
      <c r="V5" s="4">
        <f t="shared" si="1"/>
        <v>6066.8614000000007</v>
      </c>
      <c r="W5" s="4">
        <f t="shared" si="1"/>
        <v>8044.9773999999989</v>
      </c>
      <c r="X5" s="4">
        <f t="shared" si="1"/>
        <v>8051.6600000000008</v>
      </c>
      <c r="Y5" s="4">
        <f t="shared" si="1"/>
        <v>6481.9578000000001</v>
      </c>
      <c r="Z5" s="4">
        <f t="shared" si="1"/>
        <v>5962.7105999999994</v>
      </c>
      <c r="AA5" s="4">
        <f t="shared" si="1"/>
        <v>6175.5139999999974</v>
      </c>
      <c r="AB5" s="4">
        <f t="shared" si="1"/>
        <v>5481.1624000000002</v>
      </c>
      <c r="AC5" s="4">
        <f t="shared" si="1"/>
        <v>5032.7344000000003</v>
      </c>
      <c r="AD5" s="4">
        <f t="shared" si="1"/>
        <v>5195.3525999999993</v>
      </c>
      <c r="AE5" s="4">
        <f t="shared" si="1"/>
        <v>5885.6207999999979</v>
      </c>
      <c r="AF5" s="1"/>
      <c r="AG5" s="4">
        <f>SUM(AG6:AG500)</f>
        <v>30859.452550000002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36</v>
      </c>
      <c r="B6" s="1" t="s">
        <v>37</v>
      </c>
      <c r="C6" s="1">
        <v>516.27599999999995</v>
      </c>
      <c r="D6" s="1">
        <v>822.93799999999999</v>
      </c>
      <c r="E6" s="1">
        <v>718.03200000000004</v>
      </c>
      <c r="F6" s="1">
        <v>582.904</v>
      </c>
      <c r="G6" s="7">
        <v>1</v>
      </c>
      <c r="H6" s="1">
        <v>50</v>
      </c>
      <c r="I6" s="1" t="s">
        <v>38</v>
      </c>
      <c r="J6" s="1">
        <v>725.6</v>
      </c>
      <c r="K6" s="1">
        <f t="shared" ref="K6:K37" si="2">E6-J6</f>
        <v>-7.5679999999999836</v>
      </c>
      <c r="L6" s="1"/>
      <c r="M6" s="1"/>
      <c r="N6" s="1"/>
      <c r="O6" s="1">
        <f>E6/5</f>
        <v>143.60640000000001</v>
      </c>
      <c r="P6" s="5">
        <f>8*O6-N6-F6</f>
        <v>565.94720000000007</v>
      </c>
      <c r="Q6" s="5"/>
      <c r="R6" s="1"/>
      <c r="S6" s="1">
        <f>(F6+N6+P6)/O6</f>
        <v>8</v>
      </c>
      <c r="T6" s="1">
        <f>(F6+N6)/O6</f>
        <v>4.059039151458431</v>
      </c>
      <c r="U6" s="1">
        <v>27.6326</v>
      </c>
      <c r="V6" s="1">
        <v>66.67179999999999</v>
      </c>
      <c r="W6" s="1">
        <v>117.51560000000001</v>
      </c>
      <c r="X6" s="1">
        <v>79.832999999999998</v>
      </c>
      <c r="Y6" s="1">
        <v>59.245800000000003</v>
      </c>
      <c r="Z6" s="1">
        <v>60.715400000000002</v>
      </c>
      <c r="AA6" s="1">
        <v>48.329799999999999</v>
      </c>
      <c r="AB6" s="1">
        <v>49.774999999999999</v>
      </c>
      <c r="AC6" s="1">
        <v>46.747</v>
      </c>
      <c r="AD6" s="1">
        <v>45.282799999999988</v>
      </c>
      <c r="AE6" s="1">
        <v>46.457000000000001</v>
      </c>
      <c r="AF6" s="20" t="s">
        <v>39</v>
      </c>
      <c r="AG6" s="1">
        <f>G6*P6</f>
        <v>565.94720000000007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40</v>
      </c>
      <c r="B7" s="1" t="s">
        <v>37</v>
      </c>
      <c r="C7" s="1">
        <v>533.04899999999998</v>
      </c>
      <c r="D7" s="1">
        <v>466.33</v>
      </c>
      <c r="E7" s="1">
        <v>293.815</v>
      </c>
      <c r="F7" s="1">
        <v>618.74599999999998</v>
      </c>
      <c r="G7" s="7">
        <v>1</v>
      </c>
      <c r="H7" s="1">
        <v>45</v>
      </c>
      <c r="I7" s="1" t="s">
        <v>38</v>
      </c>
      <c r="J7" s="1">
        <v>302.8</v>
      </c>
      <c r="K7" s="1">
        <f t="shared" si="2"/>
        <v>-8.9850000000000136</v>
      </c>
      <c r="L7" s="1"/>
      <c r="M7" s="1"/>
      <c r="N7" s="1"/>
      <c r="O7" s="1">
        <f t="shared" ref="O7:O70" si="3">E7/5</f>
        <v>58.762999999999998</v>
      </c>
      <c r="P7" s="5"/>
      <c r="Q7" s="5"/>
      <c r="R7" s="1"/>
      <c r="S7" s="1">
        <f t="shared" ref="S7:S70" si="4">(F7+N7+P7)/O7</f>
        <v>10.529516872862175</v>
      </c>
      <c r="T7" s="1">
        <f t="shared" ref="T7:T70" si="5">(F7+N7)/O7</f>
        <v>10.529516872862175</v>
      </c>
      <c r="U7" s="1">
        <v>33.579599999999999</v>
      </c>
      <c r="V7" s="1">
        <v>58.685000000000002</v>
      </c>
      <c r="W7" s="1">
        <v>93.209199999999996</v>
      </c>
      <c r="X7" s="1">
        <v>73.910799999999995</v>
      </c>
      <c r="Y7" s="1">
        <v>57.723199999999999</v>
      </c>
      <c r="Z7" s="1">
        <v>69.962000000000003</v>
      </c>
      <c r="AA7" s="1">
        <v>63.751800000000003</v>
      </c>
      <c r="AB7" s="1">
        <v>48.132599999999996</v>
      </c>
      <c r="AC7" s="1">
        <v>50.599800000000002</v>
      </c>
      <c r="AD7" s="1">
        <v>57.48</v>
      </c>
      <c r="AE7" s="1">
        <v>56.555199999999999</v>
      </c>
      <c r="AF7" s="10"/>
      <c r="AG7" s="1">
        <f>G7*P7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41</v>
      </c>
      <c r="B8" s="1" t="s">
        <v>37</v>
      </c>
      <c r="C8" s="1">
        <v>1112.48</v>
      </c>
      <c r="D8" s="1">
        <v>580.84</v>
      </c>
      <c r="E8" s="1">
        <v>765.37099999999998</v>
      </c>
      <c r="F8" s="1">
        <v>808.69799999999998</v>
      </c>
      <c r="G8" s="7">
        <v>1</v>
      </c>
      <c r="H8" s="1">
        <v>45</v>
      </c>
      <c r="I8" s="1" t="s">
        <v>38</v>
      </c>
      <c r="J8" s="1">
        <v>768.327</v>
      </c>
      <c r="K8" s="1">
        <f t="shared" si="2"/>
        <v>-2.9560000000000173</v>
      </c>
      <c r="L8" s="1"/>
      <c r="M8" s="1"/>
      <c r="N8" s="1"/>
      <c r="O8" s="1">
        <f t="shared" si="3"/>
        <v>153.07419999999999</v>
      </c>
      <c r="P8" s="5">
        <f t="shared" ref="P7:P13" si="6">9*O8-N8-F8</f>
        <v>568.96979999999996</v>
      </c>
      <c r="Q8" s="5"/>
      <c r="R8" s="1"/>
      <c r="S8" s="1">
        <f t="shared" si="4"/>
        <v>9</v>
      </c>
      <c r="T8" s="1">
        <f t="shared" si="5"/>
        <v>5.2830457386025866</v>
      </c>
      <c r="U8" s="1">
        <v>115.43940000000001</v>
      </c>
      <c r="V8" s="1">
        <v>139.3664</v>
      </c>
      <c r="W8" s="1">
        <v>186.56360000000001</v>
      </c>
      <c r="X8" s="1">
        <v>185.92160000000001</v>
      </c>
      <c r="Y8" s="1">
        <v>121.95059999999999</v>
      </c>
      <c r="Z8" s="1">
        <v>128.70160000000001</v>
      </c>
      <c r="AA8" s="1">
        <v>110.324</v>
      </c>
      <c r="AB8" s="1">
        <v>89.504400000000004</v>
      </c>
      <c r="AC8" s="1">
        <v>86.04740000000001</v>
      </c>
      <c r="AD8" s="1">
        <v>86.396600000000007</v>
      </c>
      <c r="AE8" s="1">
        <v>120.8832</v>
      </c>
      <c r="AF8" s="1"/>
      <c r="AG8" s="1">
        <f>G8*P8</f>
        <v>568.96979999999996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42</v>
      </c>
      <c r="B9" s="1" t="s">
        <v>43</v>
      </c>
      <c r="C9" s="1">
        <v>891</v>
      </c>
      <c r="D9" s="1">
        <v>366</v>
      </c>
      <c r="E9" s="1">
        <v>781</v>
      </c>
      <c r="F9" s="1">
        <v>348</v>
      </c>
      <c r="G9" s="7">
        <v>0.45</v>
      </c>
      <c r="H9" s="1">
        <v>45</v>
      </c>
      <c r="I9" s="1" t="s">
        <v>38</v>
      </c>
      <c r="J9" s="1">
        <v>881</v>
      </c>
      <c r="K9" s="1">
        <f t="shared" si="2"/>
        <v>-100</v>
      </c>
      <c r="L9" s="1"/>
      <c r="M9" s="1"/>
      <c r="N9" s="1">
        <v>451.39999999999992</v>
      </c>
      <c r="O9" s="1">
        <f t="shared" si="3"/>
        <v>156.19999999999999</v>
      </c>
      <c r="P9" s="5">
        <f t="shared" si="6"/>
        <v>606.40000000000009</v>
      </c>
      <c r="Q9" s="5"/>
      <c r="R9" s="1"/>
      <c r="S9" s="1">
        <f t="shared" si="4"/>
        <v>9</v>
      </c>
      <c r="T9" s="1">
        <f t="shared" si="5"/>
        <v>5.1177976952624835</v>
      </c>
      <c r="U9" s="1">
        <v>126.8</v>
      </c>
      <c r="V9" s="1">
        <v>108.4</v>
      </c>
      <c r="W9" s="1">
        <v>138.6</v>
      </c>
      <c r="X9" s="1">
        <v>130.19999999999999</v>
      </c>
      <c r="Y9" s="1">
        <v>116.4</v>
      </c>
      <c r="Z9" s="1">
        <v>108</v>
      </c>
      <c r="AA9" s="1">
        <v>123.18040000000001</v>
      </c>
      <c r="AB9" s="1">
        <v>115.9804</v>
      </c>
      <c r="AC9" s="1">
        <v>125</v>
      </c>
      <c r="AD9" s="1">
        <v>123.8</v>
      </c>
      <c r="AE9" s="1">
        <v>123.2</v>
      </c>
      <c r="AF9" s="1" t="s">
        <v>44</v>
      </c>
      <c r="AG9" s="1">
        <f>G9*P9</f>
        <v>272.88000000000005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45</v>
      </c>
      <c r="B10" s="1" t="s">
        <v>43</v>
      </c>
      <c r="C10" s="1">
        <v>1465</v>
      </c>
      <c r="D10" s="1">
        <v>804</v>
      </c>
      <c r="E10" s="1">
        <v>1249</v>
      </c>
      <c r="F10" s="1">
        <v>766.05</v>
      </c>
      <c r="G10" s="7">
        <v>0.45</v>
      </c>
      <c r="H10" s="1">
        <v>45</v>
      </c>
      <c r="I10" s="1" t="s">
        <v>38</v>
      </c>
      <c r="J10" s="1">
        <v>1419</v>
      </c>
      <c r="K10" s="1">
        <f t="shared" si="2"/>
        <v>-170</v>
      </c>
      <c r="L10" s="1"/>
      <c r="M10" s="1"/>
      <c r="N10" s="1">
        <v>717.29499999999985</v>
      </c>
      <c r="O10" s="1">
        <f t="shared" si="3"/>
        <v>249.8</v>
      </c>
      <c r="P10" s="5">
        <f t="shared" si="6"/>
        <v>764.85500000000047</v>
      </c>
      <c r="Q10" s="5"/>
      <c r="R10" s="1"/>
      <c r="S10" s="1">
        <f t="shared" si="4"/>
        <v>9</v>
      </c>
      <c r="T10" s="1">
        <f t="shared" si="5"/>
        <v>5.9381305044035217</v>
      </c>
      <c r="U10" s="1">
        <v>222.59</v>
      </c>
      <c r="V10" s="1">
        <v>199.79</v>
      </c>
      <c r="W10" s="1">
        <v>234.4</v>
      </c>
      <c r="X10" s="1">
        <v>216.8</v>
      </c>
      <c r="Y10" s="1">
        <v>221.8</v>
      </c>
      <c r="Z10" s="1">
        <v>227.6</v>
      </c>
      <c r="AA10" s="1">
        <v>259.60000000000002</v>
      </c>
      <c r="AB10" s="1">
        <v>245.8</v>
      </c>
      <c r="AC10" s="1">
        <v>251.0496</v>
      </c>
      <c r="AD10" s="1">
        <v>248.4496</v>
      </c>
      <c r="AE10" s="1">
        <v>232.2</v>
      </c>
      <c r="AF10" s="1" t="s">
        <v>44</v>
      </c>
      <c r="AG10" s="1">
        <f>G10*P10</f>
        <v>344.18475000000024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46</v>
      </c>
      <c r="B11" s="1" t="s">
        <v>43</v>
      </c>
      <c r="C11" s="1">
        <v>128</v>
      </c>
      <c r="D11" s="1">
        <v>120</v>
      </c>
      <c r="E11" s="1">
        <v>143</v>
      </c>
      <c r="F11" s="1">
        <v>88</v>
      </c>
      <c r="G11" s="7">
        <v>0.17</v>
      </c>
      <c r="H11" s="1">
        <v>180</v>
      </c>
      <c r="I11" s="1" t="s">
        <v>38</v>
      </c>
      <c r="J11" s="1">
        <v>148</v>
      </c>
      <c r="K11" s="1">
        <f t="shared" si="2"/>
        <v>-5</v>
      </c>
      <c r="L11" s="1"/>
      <c r="M11" s="1"/>
      <c r="N11" s="1">
        <v>26.199999999999971</v>
      </c>
      <c r="O11" s="1">
        <f t="shared" si="3"/>
        <v>28.6</v>
      </c>
      <c r="P11" s="5">
        <f t="shared" si="6"/>
        <v>143.20000000000007</v>
      </c>
      <c r="Q11" s="5"/>
      <c r="R11" s="1"/>
      <c r="S11" s="1">
        <f t="shared" si="4"/>
        <v>9</v>
      </c>
      <c r="T11" s="1">
        <f t="shared" si="5"/>
        <v>3.993006993006992</v>
      </c>
      <c r="U11" s="1">
        <v>18.399999999999999</v>
      </c>
      <c r="V11" s="1">
        <v>18.8</v>
      </c>
      <c r="W11" s="1">
        <v>23.2</v>
      </c>
      <c r="X11" s="1">
        <v>19.2</v>
      </c>
      <c r="Y11" s="1">
        <v>10</v>
      </c>
      <c r="Z11" s="1">
        <v>15.2</v>
      </c>
      <c r="AA11" s="1">
        <v>25.6</v>
      </c>
      <c r="AB11" s="1">
        <v>18.600000000000001</v>
      </c>
      <c r="AC11" s="1">
        <v>15.6</v>
      </c>
      <c r="AD11" s="1">
        <v>17.600000000000001</v>
      </c>
      <c r="AE11" s="1">
        <v>18.600000000000001</v>
      </c>
      <c r="AF11" s="1" t="s">
        <v>44</v>
      </c>
      <c r="AG11" s="1">
        <f>G11*P11</f>
        <v>24.344000000000015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47</v>
      </c>
      <c r="B12" s="1" t="s">
        <v>43</v>
      </c>
      <c r="C12" s="1">
        <v>22</v>
      </c>
      <c r="D12" s="1"/>
      <c r="E12" s="1">
        <v>7</v>
      </c>
      <c r="F12" s="1">
        <v>8</v>
      </c>
      <c r="G12" s="7">
        <v>0.3</v>
      </c>
      <c r="H12" s="1">
        <v>40</v>
      </c>
      <c r="I12" s="1" t="s">
        <v>38</v>
      </c>
      <c r="J12" s="1">
        <v>14</v>
      </c>
      <c r="K12" s="1">
        <f t="shared" si="2"/>
        <v>-7</v>
      </c>
      <c r="L12" s="1"/>
      <c r="M12" s="1"/>
      <c r="N12" s="1"/>
      <c r="O12" s="1">
        <f t="shared" si="3"/>
        <v>1.4</v>
      </c>
      <c r="P12" s="5">
        <f t="shared" si="6"/>
        <v>4.5999999999999996</v>
      </c>
      <c r="Q12" s="5"/>
      <c r="R12" s="1"/>
      <c r="S12" s="1">
        <f t="shared" si="4"/>
        <v>9</v>
      </c>
      <c r="T12" s="1">
        <f t="shared" si="5"/>
        <v>5.7142857142857144</v>
      </c>
      <c r="U12" s="1">
        <v>1</v>
      </c>
      <c r="V12" s="1">
        <v>1.6</v>
      </c>
      <c r="W12" s="1">
        <v>2.2000000000000002</v>
      </c>
      <c r="X12" s="1">
        <v>1.4</v>
      </c>
      <c r="Y12" s="1">
        <v>2.4</v>
      </c>
      <c r="Z12" s="1">
        <v>2</v>
      </c>
      <c r="AA12" s="1">
        <v>1.8</v>
      </c>
      <c r="AB12" s="1">
        <v>2.2000000000000002</v>
      </c>
      <c r="AC12" s="1">
        <v>1.2</v>
      </c>
      <c r="AD12" s="1">
        <v>1.2</v>
      </c>
      <c r="AE12" s="1">
        <v>1.6</v>
      </c>
      <c r="AF12" s="1"/>
      <c r="AG12" s="1">
        <f>G12*P12</f>
        <v>1.38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48</v>
      </c>
      <c r="B13" s="1" t="s">
        <v>43</v>
      </c>
      <c r="C13" s="1">
        <v>211</v>
      </c>
      <c r="D13" s="1">
        <v>195</v>
      </c>
      <c r="E13" s="1">
        <v>251</v>
      </c>
      <c r="F13" s="1">
        <v>154</v>
      </c>
      <c r="G13" s="7">
        <v>0.17</v>
      </c>
      <c r="H13" s="1">
        <v>180</v>
      </c>
      <c r="I13" s="1" t="s">
        <v>38</v>
      </c>
      <c r="J13" s="1">
        <v>256</v>
      </c>
      <c r="K13" s="1">
        <f t="shared" si="2"/>
        <v>-5</v>
      </c>
      <c r="L13" s="1"/>
      <c r="M13" s="1"/>
      <c r="N13" s="1"/>
      <c r="O13" s="1">
        <f t="shared" si="3"/>
        <v>50.2</v>
      </c>
      <c r="P13" s="5">
        <f t="shared" si="6"/>
        <v>297.8</v>
      </c>
      <c r="Q13" s="5"/>
      <c r="R13" s="1"/>
      <c r="S13" s="1">
        <f t="shared" si="4"/>
        <v>9</v>
      </c>
      <c r="T13" s="1">
        <f t="shared" si="5"/>
        <v>3.0677290836653386</v>
      </c>
      <c r="U13" s="1">
        <v>8.8000000000000007</v>
      </c>
      <c r="V13" s="1">
        <v>16.8</v>
      </c>
      <c r="W13" s="1">
        <v>37.799999999999997</v>
      </c>
      <c r="X13" s="1">
        <v>31.4</v>
      </c>
      <c r="Y13" s="1">
        <v>17.8</v>
      </c>
      <c r="Z13" s="1">
        <v>17.600000000000001</v>
      </c>
      <c r="AA13" s="1">
        <v>16</v>
      </c>
      <c r="AB13" s="1">
        <v>11.2</v>
      </c>
      <c r="AC13" s="1">
        <v>9.6</v>
      </c>
      <c r="AD13" s="1">
        <v>10</v>
      </c>
      <c r="AE13" s="1">
        <v>12.2</v>
      </c>
      <c r="AF13" s="1"/>
      <c r="AG13" s="1">
        <f>G13*P13</f>
        <v>50.626000000000005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5" t="s">
        <v>49</v>
      </c>
      <c r="B14" s="15" t="s">
        <v>43</v>
      </c>
      <c r="C14" s="15"/>
      <c r="D14" s="15"/>
      <c r="E14" s="15"/>
      <c r="F14" s="15"/>
      <c r="G14" s="16">
        <v>0</v>
      </c>
      <c r="H14" s="15">
        <v>50</v>
      </c>
      <c r="I14" s="15" t="s">
        <v>38</v>
      </c>
      <c r="J14" s="15"/>
      <c r="K14" s="15">
        <f t="shared" si="2"/>
        <v>0</v>
      </c>
      <c r="L14" s="15"/>
      <c r="M14" s="15"/>
      <c r="N14" s="15"/>
      <c r="O14" s="15">
        <f t="shared" si="3"/>
        <v>0</v>
      </c>
      <c r="P14" s="17"/>
      <c r="Q14" s="17"/>
      <c r="R14" s="15"/>
      <c r="S14" s="15" t="e">
        <f t="shared" si="4"/>
        <v>#DIV/0!</v>
      </c>
      <c r="T14" s="15" t="e">
        <f t="shared" si="5"/>
        <v>#DIV/0!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 t="s">
        <v>50</v>
      </c>
      <c r="AG14" s="15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51</v>
      </c>
      <c r="B15" s="1" t="s">
        <v>43</v>
      </c>
      <c r="C15" s="1">
        <v>146</v>
      </c>
      <c r="D15" s="1">
        <v>54</v>
      </c>
      <c r="E15" s="1">
        <v>95</v>
      </c>
      <c r="F15" s="1">
        <v>81</v>
      </c>
      <c r="G15" s="7">
        <v>0.35</v>
      </c>
      <c r="H15" s="1">
        <v>50</v>
      </c>
      <c r="I15" s="1" t="s">
        <v>38</v>
      </c>
      <c r="J15" s="1">
        <v>101</v>
      </c>
      <c r="K15" s="1">
        <f t="shared" si="2"/>
        <v>-6</v>
      </c>
      <c r="L15" s="1"/>
      <c r="M15" s="1"/>
      <c r="N15" s="1">
        <v>33</v>
      </c>
      <c r="O15" s="1">
        <f t="shared" si="3"/>
        <v>19</v>
      </c>
      <c r="P15" s="5">
        <f t="shared" ref="P15:P19" si="7">9*O15-N15-F15</f>
        <v>57</v>
      </c>
      <c r="Q15" s="5"/>
      <c r="R15" s="1"/>
      <c r="S15" s="1">
        <f t="shared" si="4"/>
        <v>9</v>
      </c>
      <c r="T15" s="1">
        <f t="shared" si="5"/>
        <v>6</v>
      </c>
      <c r="U15" s="1">
        <v>16</v>
      </c>
      <c r="V15" s="1">
        <v>16.600000000000001</v>
      </c>
      <c r="W15" s="1">
        <v>18.2</v>
      </c>
      <c r="X15" s="1">
        <v>18.2</v>
      </c>
      <c r="Y15" s="1">
        <v>13.2</v>
      </c>
      <c r="Z15" s="1">
        <v>17.8</v>
      </c>
      <c r="AA15" s="1">
        <v>27.8</v>
      </c>
      <c r="AB15" s="1">
        <v>20</v>
      </c>
      <c r="AC15" s="1">
        <v>9.8000000000000007</v>
      </c>
      <c r="AD15" s="1">
        <v>9</v>
      </c>
      <c r="AE15" s="1">
        <v>19</v>
      </c>
      <c r="AF15" s="1" t="s">
        <v>44</v>
      </c>
      <c r="AG15" s="1">
        <f>G15*P15</f>
        <v>19.95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52</v>
      </c>
      <c r="B16" s="1" t="s">
        <v>37</v>
      </c>
      <c r="C16" s="1">
        <v>2103.2869999999998</v>
      </c>
      <c r="D16" s="1">
        <v>2119.59</v>
      </c>
      <c r="E16" s="1">
        <v>2368.2269999999999</v>
      </c>
      <c r="F16" s="1">
        <v>1524.723</v>
      </c>
      <c r="G16" s="7">
        <v>1</v>
      </c>
      <c r="H16" s="1">
        <v>55</v>
      </c>
      <c r="I16" s="1" t="s">
        <v>38</v>
      </c>
      <c r="J16" s="1">
        <v>2549.1</v>
      </c>
      <c r="K16" s="1">
        <f t="shared" si="2"/>
        <v>-180.87300000000005</v>
      </c>
      <c r="L16" s="1"/>
      <c r="M16" s="1"/>
      <c r="N16" s="1">
        <v>335.9215999999999</v>
      </c>
      <c r="O16" s="1">
        <f t="shared" si="3"/>
        <v>473.6454</v>
      </c>
      <c r="P16" s="5">
        <f t="shared" si="7"/>
        <v>2402.1640000000007</v>
      </c>
      <c r="Q16" s="5"/>
      <c r="R16" s="1"/>
      <c r="S16" s="1">
        <f t="shared" si="4"/>
        <v>9</v>
      </c>
      <c r="T16" s="1">
        <f t="shared" si="5"/>
        <v>3.9283493516457666</v>
      </c>
      <c r="U16" s="1">
        <v>323.50799999999998</v>
      </c>
      <c r="V16" s="1">
        <v>265.98200000000003</v>
      </c>
      <c r="W16" s="1">
        <v>309.67579999999998</v>
      </c>
      <c r="X16" s="1">
        <v>255.84819999999999</v>
      </c>
      <c r="Y16" s="1">
        <v>191.62459999999999</v>
      </c>
      <c r="Z16" s="1">
        <v>192.91239999999999</v>
      </c>
      <c r="AA16" s="1">
        <v>169.11279999999999</v>
      </c>
      <c r="AB16" s="1">
        <v>170.04740000000001</v>
      </c>
      <c r="AC16" s="1">
        <v>217.05459999999999</v>
      </c>
      <c r="AD16" s="1">
        <v>233.74379999999999</v>
      </c>
      <c r="AE16" s="1">
        <v>302.94139999999999</v>
      </c>
      <c r="AF16" s="1" t="s">
        <v>53</v>
      </c>
      <c r="AG16" s="1">
        <f>G16*P16</f>
        <v>2402.1640000000007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54</v>
      </c>
      <c r="B17" s="1" t="s">
        <v>37</v>
      </c>
      <c r="C17" s="1">
        <v>3538.4810000000002</v>
      </c>
      <c r="D17" s="1">
        <v>1183.7280000000001</v>
      </c>
      <c r="E17" s="1">
        <v>3028.2840000000001</v>
      </c>
      <c r="F17" s="1">
        <v>1430.453</v>
      </c>
      <c r="G17" s="7">
        <v>1</v>
      </c>
      <c r="H17" s="1">
        <v>50</v>
      </c>
      <c r="I17" s="1" t="s">
        <v>38</v>
      </c>
      <c r="J17" s="1">
        <v>3240.52</v>
      </c>
      <c r="K17" s="1">
        <f t="shared" si="2"/>
        <v>-212.23599999999988</v>
      </c>
      <c r="L17" s="1"/>
      <c r="M17" s="1"/>
      <c r="N17" s="1">
        <v>962.51690000000144</v>
      </c>
      <c r="O17" s="1">
        <f t="shared" si="3"/>
        <v>605.65679999999998</v>
      </c>
      <c r="P17" s="5">
        <f t="shared" si="7"/>
        <v>3057.9412999999981</v>
      </c>
      <c r="Q17" s="5"/>
      <c r="R17" s="1"/>
      <c r="S17" s="1">
        <f t="shared" si="4"/>
        <v>9</v>
      </c>
      <c r="T17" s="1">
        <f t="shared" si="5"/>
        <v>3.9510328291534109</v>
      </c>
      <c r="U17" s="1">
        <v>436.65420000000012</v>
      </c>
      <c r="V17" s="1">
        <v>331.19</v>
      </c>
      <c r="W17" s="1">
        <v>378.8974</v>
      </c>
      <c r="X17" s="1">
        <v>487.7704</v>
      </c>
      <c r="Y17" s="1">
        <v>198.90639999999999</v>
      </c>
      <c r="Z17" s="1">
        <v>144.25960000000001</v>
      </c>
      <c r="AA17" s="1">
        <v>348.09620000000001</v>
      </c>
      <c r="AB17" s="1">
        <v>294.75259999999997</v>
      </c>
      <c r="AC17" s="1">
        <v>182.6764</v>
      </c>
      <c r="AD17" s="1">
        <v>201.91679999999999</v>
      </c>
      <c r="AE17" s="1">
        <v>273.53359999999998</v>
      </c>
      <c r="AF17" s="1" t="s">
        <v>53</v>
      </c>
      <c r="AG17" s="1">
        <f>G17*P17</f>
        <v>3057.9412999999981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55</v>
      </c>
      <c r="B18" s="1" t="s">
        <v>37</v>
      </c>
      <c r="C18" s="1">
        <v>167.17599999999999</v>
      </c>
      <c r="D18" s="1">
        <v>68.89</v>
      </c>
      <c r="E18" s="1">
        <v>144.49100000000001</v>
      </c>
      <c r="F18" s="1">
        <v>38.863999999999997</v>
      </c>
      <c r="G18" s="7">
        <v>1</v>
      </c>
      <c r="H18" s="1">
        <v>60</v>
      </c>
      <c r="I18" s="1" t="s">
        <v>38</v>
      </c>
      <c r="J18" s="1">
        <v>159.94999999999999</v>
      </c>
      <c r="K18" s="1">
        <f t="shared" si="2"/>
        <v>-15.458999999999975</v>
      </c>
      <c r="L18" s="1"/>
      <c r="M18" s="1"/>
      <c r="N18" s="1">
        <v>41.892399999999967</v>
      </c>
      <c r="O18" s="1">
        <f t="shared" si="3"/>
        <v>28.898200000000003</v>
      </c>
      <c r="P18" s="5">
        <f t="shared" si="7"/>
        <v>179.32740000000004</v>
      </c>
      <c r="Q18" s="5"/>
      <c r="R18" s="1"/>
      <c r="S18" s="1">
        <f t="shared" si="4"/>
        <v>8.9999999999999982</v>
      </c>
      <c r="T18" s="1">
        <f t="shared" si="5"/>
        <v>2.7945131530683556</v>
      </c>
      <c r="U18" s="1">
        <v>20.8932</v>
      </c>
      <c r="V18" s="1">
        <v>20.330200000000001</v>
      </c>
      <c r="W18" s="1">
        <v>25.581199999999999</v>
      </c>
      <c r="X18" s="1">
        <v>24.363199999999999</v>
      </c>
      <c r="Y18" s="1">
        <v>20.079000000000001</v>
      </c>
      <c r="Z18" s="1">
        <v>22.504999999999999</v>
      </c>
      <c r="AA18" s="1">
        <v>27.564</v>
      </c>
      <c r="AB18" s="1">
        <v>25.321999999999999</v>
      </c>
      <c r="AC18" s="1">
        <v>16.998000000000001</v>
      </c>
      <c r="AD18" s="1">
        <v>24.0806</v>
      </c>
      <c r="AE18" s="1">
        <v>32.466999999999999</v>
      </c>
      <c r="AF18" s="1"/>
      <c r="AG18" s="1">
        <f>G18*P18</f>
        <v>179.32740000000004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56</v>
      </c>
      <c r="B19" s="1" t="s">
        <v>37</v>
      </c>
      <c r="C19" s="1">
        <v>1829.1610000000001</v>
      </c>
      <c r="D19" s="1">
        <v>555.33199999999999</v>
      </c>
      <c r="E19" s="1">
        <v>1012.034</v>
      </c>
      <c r="F19" s="1">
        <v>1297.652</v>
      </c>
      <c r="G19" s="7">
        <v>1</v>
      </c>
      <c r="H19" s="1">
        <v>60</v>
      </c>
      <c r="I19" s="1" t="s">
        <v>38</v>
      </c>
      <c r="J19" s="1">
        <v>1040</v>
      </c>
      <c r="K19" s="1">
        <f t="shared" si="2"/>
        <v>-27.966000000000008</v>
      </c>
      <c r="L19" s="1"/>
      <c r="M19" s="1"/>
      <c r="N19" s="1"/>
      <c r="O19" s="1">
        <f t="shared" si="3"/>
        <v>202.4068</v>
      </c>
      <c r="P19" s="5">
        <f t="shared" si="7"/>
        <v>524.00919999999996</v>
      </c>
      <c r="Q19" s="5"/>
      <c r="R19" s="1"/>
      <c r="S19" s="1">
        <f t="shared" si="4"/>
        <v>9</v>
      </c>
      <c r="T19" s="1">
        <f t="shared" si="5"/>
        <v>6.4111087176913033</v>
      </c>
      <c r="U19" s="1">
        <v>198.3862</v>
      </c>
      <c r="V19" s="1">
        <v>206.941</v>
      </c>
      <c r="W19" s="1">
        <v>247.0308</v>
      </c>
      <c r="X19" s="1">
        <v>278.17700000000002</v>
      </c>
      <c r="Y19" s="1">
        <v>51.008600000000001</v>
      </c>
      <c r="Z19" s="1">
        <v>-0.26</v>
      </c>
      <c r="AA19" s="1">
        <v>259.10120000000001</v>
      </c>
      <c r="AB19" s="1">
        <v>259.13659999999999</v>
      </c>
      <c r="AC19" s="1">
        <v>8.8561999999999994</v>
      </c>
      <c r="AD19" s="1">
        <v>23.467199999999998</v>
      </c>
      <c r="AE19" s="1">
        <v>108.175</v>
      </c>
      <c r="AF19" s="1"/>
      <c r="AG19" s="1">
        <f>G19*P19</f>
        <v>524.00919999999996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5" t="s">
        <v>57</v>
      </c>
      <c r="B20" s="15" t="s">
        <v>37</v>
      </c>
      <c r="C20" s="15"/>
      <c r="D20" s="15"/>
      <c r="E20" s="15"/>
      <c r="F20" s="15"/>
      <c r="G20" s="16">
        <v>0</v>
      </c>
      <c r="H20" s="15">
        <v>60</v>
      </c>
      <c r="I20" s="15" t="s">
        <v>38</v>
      </c>
      <c r="J20" s="15"/>
      <c r="K20" s="15">
        <f t="shared" si="2"/>
        <v>0</v>
      </c>
      <c r="L20" s="15"/>
      <c r="M20" s="15"/>
      <c r="N20" s="15"/>
      <c r="O20" s="15">
        <f t="shared" si="3"/>
        <v>0</v>
      </c>
      <c r="P20" s="17"/>
      <c r="Q20" s="17"/>
      <c r="R20" s="15"/>
      <c r="S20" s="15" t="e">
        <f t="shared" si="4"/>
        <v>#DIV/0!</v>
      </c>
      <c r="T20" s="15" t="e">
        <f t="shared" si="5"/>
        <v>#DIV/0!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 t="s">
        <v>50</v>
      </c>
      <c r="AG20" s="15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58</v>
      </c>
      <c r="B21" s="1" t="s">
        <v>37</v>
      </c>
      <c r="C21" s="1">
        <v>3759.7689999999998</v>
      </c>
      <c r="D21" s="1">
        <v>4519.5780000000004</v>
      </c>
      <c r="E21" s="1">
        <v>3150.096</v>
      </c>
      <c r="F21" s="1">
        <v>4581.9459999999999</v>
      </c>
      <c r="G21" s="7">
        <v>1</v>
      </c>
      <c r="H21" s="1">
        <v>60</v>
      </c>
      <c r="I21" s="1" t="s">
        <v>38</v>
      </c>
      <c r="J21" s="1">
        <v>3377</v>
      </c>
      <c r="K21" s="1">
        <f t="shared" si="2"/>
        <v>-226.904</v>
      </c>
      <c r="L21" s="1"/>
      <c r="M21" s="1"/>
      <c r="N21" s="1"/>
      <c r="O21" s="1">
        <f t="shared" si="3"/>
        <v>630.01919999999996</v>
      </c>
      <c r="P21" s="5">
        <f>9*O21-N21-F21</f>
        <v>1088.2267999999995</v>
      </c>
      <c r="Q21" s="5"/>
      <c r="R21" s="1"/>
      <c r="S21" s="1">
        <f t="shared" si="4"/>
        <v>9</v>
      </c>
      <c r="T21" s="1">
        <f t="shared" si="5"/>
        <v>7.2727085142802004</v>
      </c>
      <c r="U21" s="1">
        <v>420.90260000000001</v>
      </c>
      <c r="V21" s="1">
        <v>481.16199999999998</v>
      </c>
      <c r="W21" s="1">
        <v>613.34539999999993</v>
      </c>
      <c r="X21" s="1">
        <v>557.88040000000001</v>
      </c>
      <c r="Y21" s="1">
        <v>448.46220000000011</v>
      </c>
      <c r="Z21" s="1">
        <v>461.45100000000002</v>
      </c>
      <c r="AA21" s="1">
        <v>448.3218</v>
      </c>
      <c r="AB21" s="1">
        <v>407.39120000000003</v>
      </c>
      <c r="AC21" s="1">
        <v>434.70020000000011</v>
      </c>
      <c r="AD21" s="1">
        <v>434.90440000000001</v>
      </c>
      <c r="AE21" s="1">
        <v>453.90159999999997</v>
      </c>
      <c r="AF21" s="1" t="s">
        <v>59</v>
      </c>
      <c r="AG21" s="1">
        <f>G21*P21</f>
        <v>1088.2267999999995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1" t="s">
        <v>60</v>
      </c>
      <c r="B22" s="11" t="s">
        <v>37</v>
      </c>
      <c r="C22" s="11"/>
      <c r="D22" s="11"/>
      <c r="E22" s="21">
        <v>2.5059999999999998</v>
      </c>
      <c r="F22" s="21">
        <v>-2.5059999999999998</v>
      </c>
      <c r="G22" s="12">
        <v>0</v>
      </c>
      <c r="H22" s="11" t="e">
        <v>#N/A</v>
      </c>
      <c r="I22" s="13" t="s">
        <v>142</v>
      </c>
      <c r="J22" s="11"/>
      <c r="K22" s="11">
        <f t="shared" si="2"/>
        <v>2.5059999999999998</v>
      </c>
      <c r="L22" s="11"/>
      <c r="M22" s="11"/>
      <c r="N22" s="11"/>
      <c r="O22" s="11">
        <f t="shared" si="3"/>
        <v>0.50119999999999998</v>
      </c>
      <c r="P22" s="14"/>
      <c r="Q22" s="14"/>
      <c r="R22" s="11"/>
      <c r="S22" s="11">
        <f t="shared" si="4"/>
        <v>-5</v>
      </c>
      <c r="T22" s="11">
        <f t="shared" si="5"/>
        <v>-5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3" t="s">
        <v>143</v>
      </c>
      <c r="AG22" s="11">
        <f>G22*P22</f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61</v>
      </c>
      <c r="B23" s="1" t="s">
        <v>37</v>
      </c>
      <c r="C23" s="1">
        <v>965.41600000000005</v>
      </c>
      <c r="D23" s="1">
        <v>720.48</v>
      </c>
      <c r="E23" s="1">
        <v>598.851</v>
      </c>
      <c r="F23" s="1">
        <v>967.16700000000003</v>
      </c>
      <c r="G23" s="7">
        <v>1</v>
      </c>
      <c r="H23" s="1">
        <v>60</v>
      </c>
      <c r="I23" s="1" t="s">
        <v>38</v>
      </c>
      <c r="J23" s="1">
        <v>618.77</v>
      </c>
      <c r="K23" s="1">
        <f t="shared" si="2"/>
        <v>-19.918999999999983</v>
      </c>
      <c r="L23" s="1"/>
      <c r="M23" s="1"/>
      <c r="N23" s="1"/>
      <c r="O23" s="1">
        <f t="shared" si="3"/>
        <v>119.7702</v>
      </c>
      <c r="P23" s="5">
        <f t="shared" ref="P23:P25" si="8">9*O23-N23-F23</f>
        <v>110.76480000000004</v>
      </c>
      <c r="Q23" s="5"/>
      <c r="R23" s="1"/>
      <c r="S23" s="1">
        <f t="shared" si="4"/>
        <v>9</v>
      </c>
      <c r="T23" s="1">
        <f t="shared" si="5"/>
        <v>8.0751889869099323</v>
      </c>
      <c r="U23" s="1">
        <v>89.989800000000002</v>
      </c>
      <c r="V23" s="1">
        <v>155.596</v>
      </c>
      <c r="W23" s="1">
        <v>196.4144</v>
      </c>
      <c r="X23" s="1">
        <v>181.04580000000001</v>
      </c>
      <c r="Y23" s="1">
        <v>199.16460000000001</v>
      </c>
      <c r="Z23" s="1">
        <v>176.94200000000001</v>
      </c>
      <c r="AA23" s="1">
        <v>157.7458</v>
      </c>
      <c r="AB23" s="1">
        <v>153.73099999999999</v>
      </c>
      <c r="AC23" s="1">
        <v>145.0908</v>
      </c>
      <c r="AD23" s="1">
        <v>136.97640000000001</v>
      </c>
      <c r="AE23" s="1">
        <v>56.775599999999997</v>
      </c>
      <c r="AF23" s="1"/>
      <c r="AG23" s="1">
        <f>G23*P23</f>
        <v>110.76480000000004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62</v>
      </c>
      <c r="B24" s="1" t="s">
        <v>37</v>
      </c>
      <c r="C24" s="1">
        <v>816.78700000000003</v>
      </c>
      <c r="D24" s="1">
        <v>1025.9490000000001</v>
      </c>
      <c r="E24" s="1">
        <v>865.51900000000001</v>
      </c>
      <c r="F24" s="1">
        <v>848.50099999999998</v>
      </c>
      <c r="G24" s="7">
        <v>1</v>
      </c>
      <c r="H24" s="1">
        <v>60</v>
      </c>
      <c r="I24" s="1" t="s">
        <v>38</v>
      </c>
      <c r="J24" s="1">
        <v>906.1</v>
      </c>
      <c r="K24" s="1">
        <f t="shared" si="2"/>
        <v>-40.581000000000017</v>
      </c>
      <c r="L24" s="1"/>
      <c r="M24" s="1"/>
      <c r="N24" s="1"/>
      <c r="O24" s="1">
        <f t="shared" si="3"/>
        <v>173.10380000000001</v>
      </c>
      <c r="P24" s="5">
        <f t="shared" si="8"/>
        <v>709.43320000000017</v>
      </c>
      <c r="Q24" s="5"/>
      <c r="R24" s="1"/>
      <c r="S24" s="1">
        <f t="shared" si="4"/>
        <v>9</v>
      </c>
      <c r="T24" s="1">
        <f t="shared" si="5"/>
        <v>4.9016890443768419</v>
      </c>
      <c r="U24" s="1">
        <v>98.101399999999998</v>
      </c>
      <c r="V24" s="1">
        <v>134.85120000000001</v>
      </c>
      <c r="W24" s="1">
        <v>249.84399999999999</v>
      </c>
      <c r="X24" s="1">
        <v>244.2072</v>
      </c>
      <c r="Y24" s="1">
        <v>212.26939999999999</v>
      </c>
      <c r="Z24" s="1">
        <v>197.78059999999999</v>
      </c>
      <c r="AA24" s="1">
        <v>188.78039999999999</v>
      </c>
      <c r="AB24" s="1">
        <v>180.44880000000001</v>
      </c>
      <c r="AC24" s="1">
        <v>160.60820000000001</v>
      </c>
      <c r="AD24" s="1">
        <v>148.3424</v>
      </c>
      <c r="AE24" s="1">
        <v>105.2816</v>
      </c>
      <c r="AF24" s="10" t="s">
        <v>157</v>
      </c>
      <c r="AG24" s="1">
        <f>G24*P24</f>
        <v>709.43320000000017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63</v>
      </c>
      <c r="B25" s="1" t="s">
        <v>37</v>
      </c>
      <c r="C25" s="1">
        <v>2092.549</v>
      </c>
      <c r="D25" s="1">
        <v>1907.1959999999999</v>
      </c>
      <c r="E25" s="1">
        <v>2156.029</v>
      </c>
      <c r="F25" s="1">
        <v>1569.8130000000001</v>
      </c>
      <c r="G25" s="7">
        <v>1</v>
      </c>
      <c r="H25" s="1">
        <v>60</v>
      </c>
      <c r="I25" s="1" t="s">
        <v>38</v>
      </c>
      <c r="J25" s="1">
        <v>2291</v>
      </c>
      <c r="K25" s="1">
        <f t="shared" si="2"/>
        <v>-134.971</v>
      </c>
      <c r="L25" s="1"/>
      <c r="M25" s="1"/>
      <c r="N25" s="1"/>
      <c r="O25" s="1">
        <f t="shared" si="3"/>
        <v>431.20580000000001</v>
      </c>
      <c r="P25" s="5">
        <f t="shared" si="8"/>
        <v>2311.0392000000002</v>
      </c>
      <c r="Q25" s="5"/>
      <c r="R25" s="1"/>
      <c r="S25" s="1">
        <f t="shared" si="4"/>
        <v>9</v>
      </c>
      <c r="T25" s="1">
        <f t="shared" si="5"/>
        <v>3.6405192137953617</v>
      </c>
      <c r="U25" s="1">
        <v>186.85220000000001</v>
      </c>
      <c r="V25" s="1">
        <v>220.1652</v>
      </c>
      <c r="W25" s="1">
        <v>279.66579999999999</v>
      </c>
      <c r="X25" s="1">
        <v>225.45820000000001</v>
      </c>
      <c r="Y25" s="1">
        <v>161.5008</v>
      </c>
      <c r="Z25" s="1">
        <v>161.37139999999999</v>
      </c>
      <c r="AA25" s="1">
        <v>140.86779999999999</v>
      </c>
      <c r="AB25" s="1">
        <v>136.429</v>
      </c>
      <c r="AC25" s="1">
        <v>191.56960000000001</v>
      </c>
      <c r="AD25" s="1">
        <v>210.9306</v>
      </c>
      <c r="AE25" s="1">
        <v>284.25940000000003</v>
      </c>
      <c r="AF25" s="1" t="s">
        <v>53</v>
      </c>
      <c r="AG25" s="1">
        <f>G25*P25</f>
        <v>2311.0392000000002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5" t="s">
        <v>64</v>
      </c>
      <c r="B26" s="15" t="s">
        <v>37</v>
      </c>
      <c r="C26" s="15"/>
      <c r="D26" s="15"/>
      <c r="E26" s="15"/>
      <c r="F26" s="15"/>
      <c r="G26" s="16">
        <v>0</v>
      </c>
      <c r="H26" s="15">
        <v>30</v>
      </c>
      <c r="I26" s="15" t="s">
        <v>38</v>
      </c>
      <c r="J26" s="15"/>
      <c r="K26" s="15">
        <f t="shared" si="2"/>
        <v>0</v>
      </c>
      <c r="L26" s="15"/>
      <c r="M26" s="15"/>
      <c r="N26" s="15"/>
      <c r="O26" s="15">
        <f t="shared" si="3"/>
        <v>0</v>
      </c>
      <c r="P26" s="17"/>
      <c r="Q26" s="17"/>
      <c r="R26" s="15"/>
      <c r="S26" s="15" t="e">
        <f t="shared" si="4"/>
        <v>#DIV/0!</v>
      </c>
      <c r="T26" s="15" t="e">
        <f t="shared" si="5"/>
        <v>#DIV/0!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 t="s">
        <v>50</v>
      </c>
      <c r="AG26" s="15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5" t="s">
        <v>65</v>
      </c>
      <c r="B27" s="15" t="s">
        <v>37</v>
      </c>
      <c r="C27" s="15"/>
      <c r="D27" s="15"/>
      <c r="E27" s="15"/>
      <c r="F27" s="15"/>
      <c r="G27" s="16">
        <v>0</v>
      </c>
      <c r="H27" s="15">
        <v>30</v>
      </c>
      <c r="I27" s="15" t="s">
        <v>38</v>
      </c>
      <c r="J27" s="15"/>
      <c r="K27" s="15">
        <f t="shared" si="2"/>
        <v>0</v>
      </c>
      <c r="L27" s="15"/>
      <c r="M27" s="15"/>
      <c r="N27" s="15"/>
      <c r="O27" s="15">
        <f t="shared" si="3"/>
        <v>0</v>
      </c>
      <c r="P27" s="17"/>
      <c r="Q27" s="17"/>
      <c r="R27" s="15"/>
      <c r="S27" s="15" t="e">
        <f t="shared" si="4"/>
        <v>#DIV/0!</v>
      </c>
      <c r="T27" s="15" t="e">
        <f t="shared" si="5"/>
        <v>#DIV/0!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 t="s">
        <v>50</v>
      </c>
      <c r="AG27" s="15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66</v>
      </c>
      <c r="B28" s="1" t="s">
        <v>37</v>
      </c>
      <c r="C28" s="1">
        <v>974.97</v>
      </c>
      <c r="D28" s="1">
        <v>538.48800000000006</v>
      </c>
      <c r="E28" s="1">
        <v>840.23800000000006</v>
      </c>
      <c r="F28" s="1">
        <v>646.70000000000005</v>
      </c>
      <c r="G28" s="7">
        <v>1</v>
      </c>
      <c r="H28" s="1">
        <v>30</v>
      </c>
      <c r="I28" s="1" t="s">
        <v>38</v>
      </c>
      <c r="J28" s="1">
        <v>898.2</v>
      </c>
      <c r="K28" s="1">
        <f t="shared" si="2"/>
        <v>-57.961999999999989</v>
      </c>
      <c r="L28" s="1"/>
      <c r="M28" s="1"/>
      <c r="N28" s="1"/>
      <c r="O28" s="1">
        <f t="shared" si="3"/>
        <v>168.04760000000002</v>
      </c>
      <c r="P28" s="5">
        <f>9*O28-N28-F28</f>
        <v>865.72840000000019</v>
      </c>
      <c r="Q28" s="5"/>
      <c r="R28" s="1"/>
      <c r="S28" s="1">
        <f t="shared" si="4"/>
        <v>9</v>
      </c>
      <c r="T28" s="1">
        <f t="shared" si="5"/>
        <v>3.848314406156351</v>
      </c>
      <c r="U28" s="1">
        <v>89.028800000000004</v>
      </c>
      <c r="V28" s="1">
        <v>101.9406</v>
      </c>
      <c r="W28" s="1">
        <v>165.51900000000001</v>
      </c>
      <c r="X28" s="1">
        <v>160.80000000000001</v>
      </c>
      <c r="Y28" s="1">
        <v>102.601</v>
      </c>
      <c r="Z28" s="1">
        <v>110.65219999999999</v>
      </c>
      <c r="AA28" s="1">
        <v>101.9808</v>
      </c>
      <c r="AB28" s="1">
        <v>88.471000000000004</v>
      </c>
      <c r="AC28" s="1">
        <v>86.351199999999992</v>
      </c>
      <c r="AD28" s="1">
        <v>93.849199999999996</v>
      </c>
      <c r="AE28" s="1">
        <v>114.18899999999999</v>
      </c>
      <c r="AF28" s="1"/>
      <c r="AG28" s="1">
        <f>G28*P28</f>
        <v>865.72840000000019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5" t="s">
        <v>67</v>
      </c>
      <c r="B29" s="15" t="s">
        <v>37</v>
      </c>
      <c r="C29" s="15"/>
      <c r="D29" s="15"/>
      <c r="E29" s="15"/>
      <c r="F29" s="15"/>
      <c r="G29" s="16">
        <v>0</v>
      </c>
      <c r="H29" s="15">
        <v>45</v>
      </c>
      <c r="I29" s="15" t="s">
        <v>38</v>
      </c>
      <c r="J29" s="15"/>
      <c r="K29" s="15">
        <f t="shared" si="2"/>
        <v>0</v>
      </c>
      <c r="L29" s="15"/>
      <c r="M29" s="15"/>
      <c r="N29" s="15"/>
      <c r="O29" s="15">
        <f t="shared" si="3"/>
        <v>0</v>
      </c>
      <c r="P29" s="17"/>
      <c r="Q29" s="17"/>
      <c r="R29" s="15"/>
      <c r="S29" s="15" t="e">
        <f t="shared" si="4"/>
        <v>#DIV/0!</v>
      </c>
      <c r="T29" s="15" t="e">
        <f t="shared" si="5"/>
        <v>#DIV/0!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 t="s">
        <v>50</v>
      </c>
      <c r="AG29" s="15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5" t="s">
        <v>68</v>
      </c>
      <c r="B30" s="15" t="s">
        <v>37</v>
      </c>
      <c r="C30" s="15"/>
      <c r="D30" s="15"/>
      <c r="E30" s="15"/>
      <c r="F30" s="15"/>
      <c r="G30" s="16">
        <v>0</v>
      </c>
      <c r="H30" s="15">
        <v>40</v>
      </c>
      <c r="I30" s="15" t="s">
        <v>38</v>
      </c>
      <c r="J30" s="15"/>
      <c r="K30" s="15">
        <f t="shared" si="2"/>
        <v>0</v>
      </c>
      <c r="L30" s="15"/>
      <c r="M30" s="15"/>
      <c r="N30" s="15"/>
      <c r="O30" s="15">
        <f t="shared" si="3"/>
        <v>0</v>
      </c>
      <c r="P30" s="17"/>
      <c r="Q30" s="17"/>
      <c r="R30" s="15"/>
      <c r="S30" s="15" t="e">
        <f t="shared" si="4"/>
        <v>#DIV/0!</v>
      </c>
      <c r="T30" s="15" t="e">
        <f t="shared" si="5"/>
        <v>#DIV/0!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 t="s">
        <v>50</v>
      </c>
      <c r="AG30" s="15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5" t="s">
        <v>69</v>
      </c>
      <c r="B31" s="15" t="s">
        <v>37</v>
      </c>
      <c r="C31" s="15"/>
      <c r="D31" s="15"/>
      <c r="E31" s="15"/>
      <c r="F31" s="15"/>
      <c r="G31" s="16">
        <v>0</v>
      </c>
      <c r="H31" s="15">
        <v>30</v>
      </c>
      <c r="I31" s="15" t="s">
        <v>38</v>
      </c>
      <c r="J31" s="15"/>
      <c r="K31" s="15">
        <f t="shared" si="2"/>
        <v>0</v>
      </c>
      <c r="L31" s="15"/>
      <c r="M31" s="15"/>
      <c r="N31" s="15"/>
      <c r="O31" s="15">
        <f t="shared" si="3"/>
        <v>0</v>
      </c>
      <c r="P31" s="17"/>
      <c r="Q31" s="17"/>
      <c r="R31" s="15"/>
      <c r="S31" s="15" t="e">
        <f t="shared" si="4"/>
        <v>#DIV/0!</v>
      </c>
      <c r="T31" s="15" t="e">
        <f t="shared" si="5"/>
        <v>#DIV/0!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 t="s">
        <v>50</v>
      </c>
      <c r="AG31" s="15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5" t="s">
        <v>70</v>
      </c>
      <c r="B32" s="15" t="s">
        <v>37</v>
      </c>
      <c r="C32" s="15"/>
      <c r="D32" s="15"/>
      <c r="E32" s="15"/>
      <c r="F32" s="15"/>
      <c r="G32" s="16">
        <v>0</v>
      </c>
      <c r="H32" s="15">
        <v>50</v>
      </c>
      <c r="I32" s="15" t="s">
        <v>38</v>
      </c>
      <c r="J32" s="15"/>
      <c r="K32" s="15">
        <f t="shared" si="2"/>
        <v>0</v>
      </c>
      <c r="L32" s="15"/>
      <c r="M32" s="15"/>
      <c r="N32" s="15"/>
      <c r="O32" s="15">
        <f t="shared" si="3"/>
        <v>0</v>
      </c>
      <c r="P32" s="17"/>
      <c r="Q32" s="17"/>
      <c r="R32" s="15"/>
      <c r="S32" s="15" t="e">
        <f t="shared" si="4"/>
        <v>#DIV/0!</v>
      </c>
      <c r="T32" s="15" t="e">
        <f t="shared" si="5"/>
        <v>#DIV/0!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 t="s">
        <v>50</v>
      </c>
      <c r="AG32" s="15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71</v>
      </c>
      <c r="B33" s="1" t="s">
        <v>37</v>
      </c>
      <c r="C33" s="1">
        <v>37.39</v>
      </c>
      <c r="D33" s="1">
        <v>16.437999999999999</v>
      </c>
      <c r="E33" s="1">
        <v>49.326999999999998</v>
      </c>
      <c r="F33" s="1">
        <v>3.585</v>
      </c>
      <c r="G33" s="7">
        <v>1</v>
      </c>
      <c r="H33" s="1">
        <v>50</v>
      </c>
      <c r="I33" s="1" t="s">
        <v>38</v>
      </c>
      <c r="J33" s="1">
        <v>52.9</v>
      </c>
      <c r="K33" s="1">
        <f t="shared" si="2"/>
        <v>-3.5730000000000004</v>
      </c>
      <c r="L33" s="1"/>
      <c r="M33" s="1"/>
      <c r="N33" s="1"/>
      <c r="O33" s="1">
        <f t="shared" si="3"/>
        <v>9.8653999999999993</v>
      </c>
      <c r="P33" s="5">
        <f>6*O33-N33-F33</f>
        <v>55.607399999999991</v>
      </c>
      <c r="Q33" s="5"/>
      <c r="R33" s="1"/>
      <c r="S33" s="1">
        <f t="shared" si="4"/>
        <v>6</v>
      </c>
      <c r="T33" s="1">
        <f t="shared" si="5"/>
        <v>0.36339124617349527</v>
      </c>
      <c r="U33" s="1">
        <v>0.91439999999999999</v>
      </c>
      <c r="V33" s="1">
        <v>1.0972</v>
      </c>
      <c r="W33" s="1">
        <v>4.3933999999999997</v>
      </c>
      <c r="X33" s="1">
        <v>3.6627999999999998</v>
      </c>
      <c r="Y33" s="1">
        <v>0.53979999999999995</v>
      </c>
      <c r="Z33" s="1">
        <v>0.90480000000000005</v>
      </c>
      <c r="AA33" s="1">
        <v>3.5093999999999999</v>
      </c>
      <c r="AB33" s="1">
        <v>2.8601999999999999</v>
      </c>
      <c r="AC33" s="1">
        <v>-0.86020000000000008</v>
      </c>
      <c r="AD33" s="1">
        <v>-0.43319999999999997</v>
      </c>
      <c r="AE33" s="1">
        <v>-0.2868</v>
      </c>
      <c r="AF33" s="10" t="s">
        <v>154</v>
      </c>
      <c r="AG33" s="1">
        <f>G33*P33</f>
        <v>55.607399999999991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72</v>
      </c>
      <c r="B34" s="1" t="s">
        <v>43</v>
      </c>
      <c r="C34" s="1">
        <v>1339</v>
      </c>
      <c r="D34" s="1">
        <v>660</v>
      </c>
      <c r="E34" s="1">
        <v>1093</v>
      </c>
      <c r="F34" s="1">
        <v>734</v>
      </c>
      <c r="G34" s="7">
        <v>0.4</v>
      </c>
      <c r="H34" s="1">
        <v>45</v>
      </c>
      <c r="I34" s="1" t="s">
        <v>38</v>
      </c>
      <c r="J34" s="1">
        <v>1238</v>
      </c>
      <c r="K34" s="1">
        <f t="shared" si="2"/>
        <v>-145</v>
      </c>
      <c r="L34" s="1"/>
      <c r="M34" s="1"/>
      <c r="N34" s="1">
        <v>112.7000000000003</v>
      </c>
      <c r="O34" s="1">
        <f t="shared" si="3"/>
        <v>218.6</v>
      </c>
      <c r="P34" s="5">
        <f t="shared" ref="P33:P37" si="9">9*O34-N34-F34</f>
        <v>1120.6999999999996</v>
      </c>
      <c r="Q34" s="5"/>
      <c r="R34" s="1"/>
      <c r="S34" s="1">
        <f t="shared" si="4"/>
        <v>9</v>
      </c>
      <c r="T34" s="1">
        <f t="shared" si="5"/>
        <v>3.8732845379688943</v>
      </c>
      <c r="U34" s="1">
        <v>162.19999999999999</v>
      </c>
      <c r="V34" s="1">
        <v>180.6</v>
      </c>
      <c r="W34" s="1">
        <v>218.2</v>
      </c>
      <c r="X34" s="1">
        <v>206.2</v>
      </c>
      <c r="Y34" s="1">
        <v>218.2</v>
      </c>
      <c r="Z34" s="1">
        <v>193.4</v>
      </c>
      <c r="AA34" s="1">
        <v>202.6</v>
      </c>
      <c r="AB34" s="1">
        <v>174.4</v>
      </c>
      <c r="AC34" s="1">
        <v>184.8</v>
      </c>
      <c r="AD34" s="1">
        <v>196.6</v>
      </c>
      <c r="AE34" s="1">
        <v>184.8</v>
      </c>
      <c r="AF34" s="1" t="s">
        <v>44</v>
      </c>
      <c r="AG34" s="1">
        <f>G34*P34</f>
        <v>448.27999999999986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73</v>
      </c>
      <c r="B35" s="1" t="s">
        <v>43</v>
      </c>
      <c r="C35" s="1">
        <v>263</v>
      </c>
      <c r="D35" s="1">
        <v>2240</v>
      </c>
      <c r="E35" s="1">
        <v>511</v>
      </c>
      <c r="F35" s="1">
        <v>1568</v>
      </c>
      <c r="G35" s="7">
        <v>0.45</v>
      </c>
      <c r="H35" s="1">
        <v>50</v>
      </c>
      <c r="I35" s="1" t="s">
        <v>74</v>
      </c>
      <c r="J35" s="1">
        <v>1120</v>
      </c>
      <c r="K35" s="1">
        <f t="shared" si="2"/>
        <v>-609</v>
      </c>
      <c r="L35" s="1"/>
      <c r="M35" s="1"/>
      <c r="N35" s="1"/>
      <c r="O35" s="1">
        <f t="shared" si="3"/>
        <v>102.2</v>
      </c>
      <c r="P35" s="5"/>
      <c r="Q35" s="5"/>
      <c r="R35" s="1"/>
      <c r="S35" s="1">
        <f t="shared" si="4"/>
        <v>15.342465753424657</v>
      </c>
      <c r="T35" s="1">
        <f t="shared" si="5"/>
        <v>15.342465753424657</v>
      </c>
      <c r="U35" s="1">
        <v>117.4</v>
      </c>
      <c r="V35" s="1">
        <v>136.4</v>
      </c>
      <c r="W35" s="1">
        <v>53.8</v>
      </c>
      <c r="X35" s="1">
        <v>49.6</v>
      </c>
      <c r="Y35" s="1">
        <v>47</v>
      </c>
      <c r="Z35" s="1">
        <v>52.4</v>
      </c>
      <c r="AA35" s="1">
        <v>69</v>
      </c>
      <c r="AB35" s="1">
        <v>63.8</v>
      </c>
      <c r="AC35" s="1">
        <v>53.2</v>
      </c>
      <c r="AD35" s="1">
        <v>54.4</v>
      </c>
      <c r="AE35" s="1">
        <v>54.2</v>
      </c>
      <c r="AF35" s="23" t="s">
        <v>145</v>
      </c>
      <c r="AG35" s="1">
        <f>G35*P35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75</v>
      </c>
      <c r="B36" s="1" t="s">
        <v>43</v>
      </c>
      <c r="C36" s="1">
        <v>998</v>
      </c>
      <c r="D36" s="1">
        <v>690</v>
      </c>
      <c r="E36" s="1">
        <v>783</v>
      </c>
      <c r="F36" s="1">
        <v>725</v>
      </c>
      <c r="G36" s="7">
        <v>0.4</v>
      </c>
      <c r="H36" s="1">
        <v>45</v>
      </c>
      <c r="I36" s="1" t="s">
        <v>38</v>
      </c>
      <c r="J36" s="1">
        <v>913</v>
      </c>
      <c r="K36" s="1">
        <f t="shared" si="2"/>
        <v>-130</v>
      </c>
      <c r="L36" s="1"/>
      <c r="M36" s="1"/>
      <c r="N36" s="1"/>
      <c r="O36" s="1">
        <f t="shared" si="3"/>
        <v>156.6</v>
      </c>
      <c r="P36" s="5">
        <f t="shared" si="9"/>
        <v>684.39999999999986</v>
      </c>
      <c r="Q36" s="5"/>
      <c r="R36" s="1"/>
      <c r="S36" s="1">
        <f t="shared" si="4"/>
        <v>9</v>
      </c>
      <c r="T36" s="1">
        <f t="shared" si="5"/>
        <v>4.6296296296296298</v>
      </c>
      <c r="U36" s="1">
        <v>118</v>
      </c>
      <c r="V36" s="1">
        <v>151.4</v>
      </c>
      <c r="W36" s="1">
        <v>163.19999999999999</v>
      </c>
      <c r="X36" s="1">
        <v>157.4</v>
      </c>
      <c r="Y36" s="1">
        <v>171.2</v>
      </c>
      <c r="Z36" s="1">
        <v>127.2</v>
      </c>
      <c r="AA36" s="1">
        <v>131.19999999999999</v>
      </c>
      <c r="AB36" s="1">
        <v>122.4</v>
      </c>
      <c r="AC36" s="1">
        <v>134</v>
      </c>
      <c r="AD36" s="1">
        <v>131.6</v>
      </c>
      <c r="AE36" s="1">
        <v>122.4</v>
      </c>
      <c r="AF36" s="1"/>
      <c r="AG36" s="1">
        <f>G36*P36</f>
        <v>273.75999999999993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76</v>
      </c>
      <c r="B37" s="1" t="s">
        <v>37</v>
      </c>
      <c r="C37" s="1">
        <v>140.684</v>
      </c>
      <c r="D37" s="1">
        <v>564.19000000000005</v>
      </c>
      <c r="E37" s="1">
        <v>258.27499999999998</v>
      </c>
      <c r="F37" s="1">
        <v>404.61200000000002</v>
      </c>
      <c r="G37" s="7">
        <v>1</v>
      </c>
      <c r="H37" s="1">
        <v>45</v>
      </c>
      <c r="I37" s="1" t="s">
        <v>38</v>
      </c>
      <c r="J37" s="1">
        <v>246.2</v>
      </c>
      <c r="K37" s="1">
        <f t="shared" si="2"/>
        <v>12.074999999999989</v>
      </c>
      <c r="L37" s="1"/>
      <c r="M37" s="1"/>
      <c r="N37" s="1"/>
      <c r="O37" s="1">
        <f t="shared" si="3"/>
        <v>51.654999999999994</v>
      </c>
      <c r="P37" s="5">
        <f t="shared" si="9"/>
        <v>60.282999999999902</v>
      </c>
      <c r="Q37" s="5"/>
      <c r="R37" s="1"/>
      <c r="S37" s="1">
        <f t="shared" si="4"/>
        <v>9</v>
      </c>
      <c r="T37" s="1">
        <f t="shared" si="5"/>
        <v>7.8329687348756183</v>
      </c>
      <c r="U37" s="1">
        <v>49.601599999999998</v>
      </c>
      <c r="V37" s="1">
        <v>64.675399999999996</v>
      </c>
      <c r="W37" s="1">
        <v>61.989999999999988</v>
      </c>
      <c r="X37" s="1">
        <v>41.518000000000001</v>
      </c>
      <c r="Y37" s="1">
        <v>30.319199999999999</v>
      </c>
      <c r="Z37" s="1">
        <v>49.366</v>
      </c>
      <c r="AA37" s="1">
        <v>49.4602</v>
      </c>
      <c r="AB37" s="1">
        <v>30.4772</v>
      </c>
      <c r="AC37" s="1">
        <v>30.695599999999999</v>
      </c>
      <c r="AD37" s="1">
        <v>44.145400000000002</v>
      </c>
      <c r="AE37" s="1">
        <v>40.934800000000003</v>
      </c>
      <c r="AF37" s="1"/>
      <c r="AG37" s="1">
        <f>G37*P37</f>
        <v>60.282999999999902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5" t="s">
        <v>77</v>
      </c>
      <c r="B38" s="15" t="s">
        <v>43</v>
      </c>
      <c r="C38" s="15"/>
      <c r="D38" s="15"/>
      <c r="E38" s="15"/>
      <c r="F38" s="15"/>
      <c r="G38" s="16">
        <v>0</v>
      </c>
      <c r="H38" s="15">
        <v>45</v>
      </c>
      <c r="I38" s="15" t="s">
        <v>38</v>
      </c>
      <c r="J38" s="15"/>
      <c r="K38" s="15">
        <f t="shared" ref="K38:K69" si="10">E38-J38</f>
        <v>0</v>
      </c>
      <c r="L38" s="15"/>
      <c r="M38" s="15"/>
      <c r="N38" s="15"/>
      <c r="O38" s="15">
        <f t="shared" si="3"/>
        <v>0</v>
      </c>
      <c r="P38" s="17"/>
      <c r="Q38" s="17"/>
      <c r="R38" s="15"/>
      <c r="S38" s="15" t="e">
        <f t="shared" si="4"/>
        <v>#DIV/0!</v>
      </c>
      <c r="T38" s="15" t="e">
        <f t="shared" si="5"/>
        <v>#DIV/0!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0.2</v>
      </c>
      <c r="AF38" s="15" t="s">
        <v>50</v>
      </c>
      <c r="AG38" s="15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78</v>
      </c>
      <c r="B39" s="1" t="s">
        <v>43</v>
      </c>
      <c r="C39" s="1">
        <v>419</v>
      </c>
      <c r="D39" s="1">
        <v>126</v>
      </c>
      <c r="E39" s="1">
        <v>171</v>
      </c>
      <c r="F39" s="1">
        <v>343</v>
      </c>
      <c r="G39" s="7">
        <v>0.35</v>
      </c>
      <c r="H39" s="1">
        <v>40</v>
      </c>
      <c r="I39" s="1" t="s">
        <v>38</v>
      </c>
      <c r="J39" s="1">
        <v>230</v>
      </c>
      <c r="K39" s="1">
        <f t="shared" si="10"/>
        <v>-59</v>
      </c>
      <c r="L39" s="1"/>
      <c r="M39" s="1"/>
      <c r="N39" s="1"/>
      <c r="O39" s="1">
        <f t="shared" si="3"/>
        <v>34.200000000000003</v>
      </c>
      <c r="P39" s="5"/>
      <c r="Q39" s="5"/>
      <c r="R39" s="1"/>
      <c r="S39" s="1">
        <f t="shared" si="4"/>
        <v>10.02923976608187</v>
      </c>
      <c r="T39" s="1">
        <f t="shared" si="5"/>
        <v>10.02923976608187</v>
      </c>
      <c r="U39" s="1">
        <v>31</v>
      </c>
      <c r="V39" s="1">
        <v>31.4</v>
      </c>
      <c r="W39" s="1">
        <v>57.8</v>
      </c>
      <c r="X39" s="1">
        <v>60.6</v>
      </c>
      <c r="Y39" s="1">
        <v>38.4</v>
      </c>
      <c r="Z39" s="1">
        <v>35.6</v>
      </c>
      <c r="AA39" s="1">
        <v>34.799999999999997</v>
      </c>
      <c r="AB39" s="1">
        <v>30.2</v>
      </c>
      <c r="AC39" s="1">
        <v>32.200000000000003</v>
      </c>
      <c r="AD39" s="1">
        <v>33.4</v>
      </c>
      <c r="AE39" s="1">
        <v>35.200000000000003</v>
      </c>
      <c r="AF39" s="1"/>
      <c r="AG39" s="1">
        <f>G39*P39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79</v>
      </c>
      <c r="B40" s="1" t="s">
        <v>37</v>
      </c>
      <c r="C40" s="1">
        <v>146.249</v>
      </c>
      <c r="D40" s="1"/>
      <c r="E40" s="1">
        <v>92.861000000000004</v>
      </c>
      <c r="F40" s="1">
        <v>43.384</v>
      </c>
      <c r="G40" s="7">
        <v>1</v>
      </c>
      <c r="H40" s="1">
        <v>40</v>
      </c>
      <c r="I40" s="1" t="s">
        <v>38</v>
      </c>
      <c r="J40" s="1">
        <v>100.4</v>
      </c>
      <c r="K40" s="1">
        <f t="shared" si="10"/>
        <v>-7.5390000000000015</v>
      </c>
      <c r="L40" s="1"/>
      <c r="M40" s="1"/>
      <c r="N40" s="1"/>
      <c r="O40" s="1">
        <f t="shared" si="3"/>
        <v>18.572200000000002</v>
      </c>
      <c r="P40" s="5">
        <f>8*O40-N40-F40</f>
        <v>105.19360000000002</v>
      </c>
      <c r="Q40" s="5"/>
      <c r="R40" s="1"/>
      <c r="S40" s="1">
        <f t="shared" si="4"/>
        <v>8</v>
      </c>
      <c r="T40" s="1">
        <f t="shared" si="5"/>
        <v>2.3359645060897467</v>
      </c>
      <c r="U40" s="1">
        <v>11.1318</v>
      </c>
      <c r="V40" s="1">
        <v>11.5136</v>
      </c>
      <c r="W40" s="1">
        <v>11.375400000000001</v>
      </c>
      <c r="X40" s="1">
        <v>18.8828</v>
      </c>
      <c r="Y40" s="1">
        <v>17.446200000000001</v>
      </c>
      <c r="Z40" s="1">
        <v>10.131399999999999</v>
      </c>
      <c r="AA40" s="1">
        <v>6.2759999999999998</v>
      </c>
      <c r="AB40" s="1">
        <v>7.5153999999999996</v>
      </c>
      <c r="AC40" s="1">
        <v>19.5976</v>
      </c>
      <c r="AD40" s="1">
        <v>17.905000000000001</v>
      </c>
      <c r="AE40" s="1">
        <v>9.4989999999999988</v>
      </c>
      <c r="AF40" s="1"/>
      <c r="AG40" s="1">
        <f>G40*P40</f>
        <v>105.19360000000002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80</v>
      </c>
      <c r="B41" s="1" t="s">
        <v>43</v>
      </c>
      <c r="C41" s="1">
        <v>334</v>
      </c>
      <c r="D41" s="1">
        <v>414</v>
      </c>
      <c r="E41" s="1">
        <v>208</v>
      </c>
      <c r="F41" s="1">
        <v>441</v>
      </c>
      <c r="G41" s="7">
        <v>0.4</v>
      </c>
      <c r="H41" s="1">
        <v>40</v>
      </c>
      <c r="I41" s="1" t="s">
        <v>38</v>
      </c>
      <c r="J41" s="1">
        <v>272</v>
      </c>
      <c r="K41" s="1">
        <f t="shared" si="10"/>
        <v>-64</v>
      </c>
      <c r="L41" s="1"/>
      <c r="M41" s="1"/>
      <c r="N41" s="1"/>
      <c r="O41" s="1">
        <f t="shared" si="3"/>
        <v>41.6</v>
      </c>
      <c r="P41" s="5"/>
      <c r="Q41" s="5"/>
      <c r="R41" s="1"/>
      <c r="S41" s="1">
        <f t="shared" si="4"/>
        <v>10.600961538461538</v>
      </c>
      <c r="T41" s="1">
        <f t="shared" si="5"/>
        <v>10.600961538461538</v>
      </c>
      <c r="U41" s="1">
        <v>38.799999999999997</v>
      </c>
      <c r="V41" s="1">
        <v>64.8</v>
      </c>
      <c r="W41" s="1">
        <v>71.2</v>
      </c>
      <c r="X41" s="1">
        <v>50</v>
      </c>
      <c r="Y41" s="1">
        <v>67</v>
      </c>
      <c r="Z41" s="1">
        <v>77</v>
      </c>
      <c r="AA41" s="1">
        <v>74</v>
      </c>
      <c r="AB41" s="1">
        <v>57.4</v>
      </c>
      <c r="AC41" s="1">
        <v>65.400000000000006</v>
      </c>
      <c r="AD41" s="1">
        <v>85.2</v>
      </c>
      <c r="AE41" s="1">
        <v>81.400000000000006</v>
      </c>
      <c r="AF41" s="1"/>
      <c r="AG41" s="1">
        <f>G41*P41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81</v>
      </c>
      <c r="B42" s="1" t="s">
        <v>43</v>
      </c>
      <c r="C42" s="1">
        <v>401</v>
      </c>
      <c r="D42" s="1">
        <v>846</v>
      </c>
      <c r="E42" s="1">
        <v>458</v>
      </c>
      <c r="F42" s="1">
        <v>647</v>
      </c>
      <c r="G42" s="7">
        <v>0.4</v>
      </c>
      <c r="H42" s="1">
        <v>45</v>
      </c>
      <c r="I42" s="1" t="s">
        <v>38</v>
      </c>
      <c r="J42" s="1">
        <v>559</v>
      </c>
      <c r="K42" s="1">
        <f t="shared" si="10"/>
        <v>-101</v>
      </c>
      <c r="L42" s="1"/>
      <c r="M42" s="1"/>
      <c r="N42" s="1"/>
      <c r="O42" s="1">
        <f t="shared" si="3"/>
        <v>91.6</v>
      </c>
      <c r="P42" s="5">
        <f t="shared" ref="P39:P47" si="11">9*O42-N42-F42</f>
        <v>177.39999999999998</v>
      </c>
      <c r="Q42" s="5"/>
      <c r="R42" s="1"/>
      <c r="S42" s="1">
        <f t="shared" si="4"/>
        <v>9</v>
      </c>
      <c r="T42" s="1">
        <f t="shared" si="5"/>
        <v>7.0633187772925767</v>
      </c>
      <c r="U42" s="1">
        <v>87.2</v>
      </c>
      <c r="V42" s="1">
        <v>110.6</v>
      </c>
      <c r="W42" s="1">
        <v>109.2</v>
      </c>
      <c r="X42" s="1">
        <v>81.2</v>
      </c>
      <c r="Y42" s="1">
        <v>97.8</v>
      </c>
      <c r="Z42" s="1">
        <v>117.6</v>
      </c>
      <c r="AA42" s="1">
        <v>132.6</v>
      </c>
      <c r="AB42" s="1">
        <v>105.4</v>
      </c>
      <c r="AC42" s="1">
        <v>105.928</v>
      </c>
      <c r="AD42" s="1">
        <v>128.72800000000001</v>
      </c>
      <c r="AE42" s="1">
        <v>169.2</v>
      </c>
      <c r="AF42" s="1" t="s">
        <v>82</v>
      </c>
      <c r="AG42" s="1">
        <f>G42*P42</f>
        <v>70.959999999999994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83</v>
      </c>
      <c r="B43" s="1" t="s">
        <v>37</v>
      </c>
      <c r="C43" s="1">
        <v>115.224</v>
      </c>
      <c r="D43" s="1">
        <v>42.735999999999997</v>
      </c>
      <c r="E43" s="1">
        <v>79.879000000000005</v>
      </c>
      <c r="F43" s="1">
        <v>62.779000000000003</v>
      </c>
      <c r="G43" s="7">
        <v>1</v>
      </c>
      <c r="H43" s="1">
        <v>40</v>
      </c>
      <c r="I43" s="1" t="s">
        <v>38</v>
      </c>
      <c r="J43" s="1">
        <v>95.8</v>
      </c>
      <c r="K43" s="1">
        <f t="shared" si="10"/>
        <v>-15.920999999999992</v>
      </c>
      <c r="L43" s="1"/>
      <c r="M43" s="1"/>
      <c r="N43" s="1">
        <v>26.74860000000001</v>
      </c>
      <c r="O43" s="1">
        <f t="shared" si="3"/>
        <v>15.975800000000001</v>
      </c>
      <c r="P43" s="5">
        <f t="shared" si="11"/>
        <v>54.254600000000003</v>
      </c>
      <c r="Q43" s="5"/>
      <c r="R43" s="1"/>
      <c r="S43" s="1">
        <f t="shared" si="4"/>
        <v>9</v>
      </c>
      <c r="T43" s="1">
        <f t="shared" si="5"/>
        <v>5.6039509758509745</v>
      </c>
      <c r="U43" s="1">
        <v>13.2592</v>
      </c>
      <c r="V43" s="1">
        <v>12.51</v>
      </c>
      <c r="W43" s="1">
        <v>16.6416</v>
      </c>
      <c r="X43" s="1">
        <v>16.084800000000001</v>
      </c>
      <c r="Y43" s="1">
        <v>11.9068</v>
      </c>
      <c r="Z43" s="1">
        <v>12.6356</v>
      </c>
      <c r="AA43" s="1">
        <v>13.2682</v>
      </c>
      <c r="AB43" s="1">
        <v>15.4582</v>
      </c>
      <c r="AC43" s="1">
        <v>28.5486</v>
      </c>
      <c r="AD43" s="1">
        <v>27.502800000000001</v>
      </c>
      <c r="AE43" s="1">
        <v>17.25</v>
      </c>
      <c r="AF43" s="1"/>
      <c r="AG43" s="1">
        <f>G43*P43</f>
        <v>54.254600000000003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84</v>
      </c>
      <c r="B44" s="1" t="s">
        <v>43</v>
      </c>
      <c r="C44" s="1">
        <v>621</v>
      </c>
      <c r="D44" s="1">
        <v>246</v>
      </c>
      <c r="E44" s="1">
        <v>468</v>
      </c>
      <c r="F44" s="1">
        <v>346</v>
      </c>
      <c r="G44" s="7">
        <v>0.35</v>
      </c>
      <c r="H44" s="1">
        <v>40</v>
      </c>
      <c r="I44" s="1" t="s">
        <v>38</v>
      </c>
      <c r="J44" s="1">
        <v>525</v>
      </c>
      <c r="K44" s="1">
        <f t="shared" si="10"/>
        <v>-57</v>
      </c>
      <c r="L44" s="1"/>
      <c r="M44" s="1"/>
      <c r="N44" s="1"/>
      <c r="O44" s="1">
        <f t="shared" si="3"/>
        <v>93.6</v>
      </c>
      <c r="P44" s="5">
        <f t="shared" si="11"/>
        <v>496.4</v>
      </c>
      <c r="Q44" s="5"/>
      <c r="R44" s="1"/>
      <c r="S44" s="1">
        <f t="shared" si="4"/>
        <v>9</v>
      </c>
      <c r="T44" s="1">
        <f t="shared" si="5"/>
        <v>3.6965811965811968</v>
      </c>
      <c r="U44" s="1">
        <v>56.4</v>
      </c>
      <c r="V44" s="1">
        <v>53.6</v>
      </c>
      <c r="W44" s="1">
        <v>88.6</v>
      </c>
      <c r="X44" s="1">
        <v>82.8</v>
      </c>
      <c r="Y44" s="1">
        <v>69.8</v>
      </c>
      <c r="Z44" s="1">
        <v>75.8</v>
      </c>
      <c r="AA44" s="1">
        <v>80.599999999999994</v>
      </c>
      <c r="AB44" s="1">
        <v>73</v>
      </c>
      <c r="AC44" s="1">
        <v>87.8</v>
      </c>
      <c r="AD44" s="1">
        <v>93.6</v>
      </c>
      <c r="AE44" s="1">
        <v>121.2692</v>
      </c>
      <c r="AF44" s="1" t="s">
        <v>44</v>
      </c>
      <c r="AG44" s="1">
        <f>G44*P44</f>
        <v>173.73999999999998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85</v>
      </c>
      <c r="B45" s="1" t="s">
        <v>43</v>
      </c>
      <c r="C45" s="1">
        <v>621</v>
      </c>
      <c r="D45" s="1">
        <v>54</v>
      </c>
      <c r="E45" s="1">
        <v>328</v>
      </c>
      <c r="F45" s="1">
        <v>283</v>
      </c>
      <c r="G45" s="7">
        <v>0.4</v>
      </c>
      <c r="H45" s="1">
        <v>40</v>
      </c>
      <c r="I45" s="1" t="s">
        <v>38</v>
      </c>
      <c r="J45" s="1">
        <v>386</v>
      </c>
      <c r="K45" s="1">
        <f t="shared" si="10"/>
        <v>-58</v>
      </c>
      <c r="L45" s="1"/>
      <c r="M45" s="1"/>
      <c r="N45" s="1"/>
      <c r="O45" s="1">
        <f t="shared" si="3"/>
        <v>65.599999999999994</v>
      </c>
      <c r="P45" s="5">
        <f t="shared" si="11"/>
        <v>307.39999999999998</v>
      </c>
      <c r="Q45" s="5"/>
      <c r="R45" s="1"/>
      <c r="S45" s="1">
        <f t="shared" si="4"/>
        <v>9</v>
      </c>
      <c r="T45" s="1">
        <f t="shared" si="5"/>
        <v>4.3140243902439028</v>
      </c>
      <c r="U45" s="1">
        <v>42.4</v>
      </c>
      <c r="V45" s="1">
        <v>52.2</v>
      </c>
      <c r="W45" s="1">
        <v>68.8</v>
      </c>
      <c r="X45" s="1">
        <v>79.8</v>
      </c>
      <c r="Y45" s="1">
        <v>79.400000000000006</v>
      </c>
      <c r="Z45" s="1">
        <v>68.400000000000006</v>
      </c>
      <c r="AA45" s="1">
        <v>66.8</v>
      </c>
      <c r="AB45" s="1">
        <v>64</v>
      </c>
      <c r="AC45" s="1">
        <v>80</v>
      </c>
      <c r="AD45" s="1">
        <v>78.8</v>
      </c>
      <c r="AE45" s="1">
        <v>32.200000000000003</v>
      </c>
      <c r="AF45" s="1" t="s">
        <v>44</v>
      </c>
      <c r="AG45" s="1">
        <f>G45*P45</f>
        <v>122.96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86</v>
      </c>
      <c r="B46" s="1" t="s">
        <v>37</v>
      </c>
      <c r="C46" s="1">
        <v>264.04199999999997</v>
      </c>
      <c r="D46" s="1">
        <v>118.49</v>
      </c>
      <c r="E46" s="1">
        <v>230.63</v>
      </c>
      <c r="F46" s="1">
        <v>140.09200000000001</v>
      </c>
      <c r="G46" s="7">
        <v>1</v>
      </c>
      <c r="H46" s="1">
        <v>50</v>
      </c>
      <c r="I46" s="1" t="s">
        <v>38</v>
      </c>
      <c r="J46" s="1">
        <v>263.2</v>
      </c>
      <c r="K46" s="1">
        <f t="shared" si="10"/>
        <v>-32.569999999999993</v>
      </c>
      <c r="L46" s="1"/>
      <c r="M46" s="1"/>
      <c r="N46" s="1">
        <v>60.401300000000177</v>
      </c>
      <c r="O46" s="1">
        <f t="shared" si="3"/>
        <v>46.125999999999998</v>
      </c>
      <c r="P46" s="5">
        <f t="shared" si="11"/>
        <v>214.64069999999978</v>
      </c>
      <c r="Q46" s="5"/>
      <c r="R46" s="1"/>
      <c r="S46" s="1">
        <f t="shared" si="4"/>
        <v>9</v>
      </c>
      <c r="T46" s="1">
        <f t="shared" si="5"/>
        <v>4.3466439751983748</v>
      </c>
      <c r="U46" s="1">
        <v>33.356999999999999</v>
      </c>
      <c r="V46" s="1">
        <v>29.334</v>
      </c>
      <c r="W46" s="1">
        <v>40.636399999999988</v>
      </c>
      <c r="X46" s="1">
        <v>38.289400000000001</v>
      </c>
      <c r="Y46" s="1">
        <v>45.551200000000001</v>
      </c>
      <c r="Z46" s="1">
        <v>36.550600000000003</v>
      </c>
      <c r="AA46" s="1">
        <v>28.186</v>
      </c>
      <c r="AB46" s="1">
        <v>25.501000000000001</v>
      </c>
      <c r="AC46" s="1">
        <v>28.464400000000001</v>
      </c>
      <c r="AD46" s="1">
        <v>28.945399999999999</v>
      </c>
      <c r="AE46" s="1">
        <v>23.978999999999999</v>
      </c>
      <c r="AF46" s="1"/>
      <c r="AG46" s="1">
        <f>G46*P46</f>
        <v>214.64069999999978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87</v>
      </c>
      <c r="B47" s="1" t="s">
        <v>37</v>
      </c>
      <c r="C47" s="1">
        <v>1174.846</v>
      </c>
      <c r="D47" s="1">
        <v>584.00900000000001</v>
      </c>
      <c r="E47" s="1">
        <v>1164.3610000000001</v>
      </c>
      <c r="F47" s="1">
        <v>471.94799999999998</v>
      </c>
      <c r="G47" s="7">
        <v>1</v>
      </c>
      <c r="H47" s="1">
        <v>50</v>
      </c>
      <c r="I47" s="1" t="s">
        <v>38</v>
      </c>
      <c r="J47" s="1">
        <v>1275.5</v>
      </c>
      <c r="K47" s="1">
        <f t="shared" si="10"/>
        <v>-111.1389999999999</v>
      </c>
      <c r="L47" s="1"/>
      <c r="M47" s="1"/>
      <c r="N47" s="1">
        <v>43.021699999999981</v>
      </c>
      <c r="O47" s="1">
        <f t="shared" si="3"/>
        <v>232.87220000000002</v>
      </c>
      <c r="P47" s="5">
        <f>8*O47-N47-F47</f>
        <v>1348.0079000000001</v>
      </c>
      <c r="Q47" s="5"/>
      <c r="R47" s="1"/>
      <c r="S47" s="1">
        <f t="shared" si="4"/>
        <v>8</v>
      </c>
      <c r="T47" s="1">
        <f t="shared" si="5"/>
        <v>2.2113833252745496</v>
      </c>
      <c r="U47" s="1">
        <v>131.4238</v>
      </c>
      <c r="V47" s="1">
        <v>114.51600000000001</v>
      </c>
      <c r="W47" s="1">
        <v>147.83420000000001</v>
      </c>
      <c r="X47" s="1">
        <v>124.048</v>
      </c>
      <c r="Y47" s="1">
        <v>100.2114</v>
      </c>
      <c r="Z47" s="1">
        <v>91.092399999999998</v>
      </c>
      <c r="AA47" s="1">
        <v>75.651800000000009</v>
      </c>
      <c r="AB47" s="1">
        <v>74.575199999999995</v>
      </c>
      <c r="AC47" s="1">
        <v>79.401199999999989</v>
      </c>
      <c r="AD47" s="1">
        <v>80.198400000000007</v>
      </c>
      <c r="AE47" s="1">
        <v>75.653400000000005</v>
      </c>
      <c r="AF47" s="1"/>
      <c r="AG47" s="1">
        <f>G47*P47</f>
        <v>1348.0079000000001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5" t="s">
        <v>88</v>
      </c>
      <c r="B48" s="15" t="s">
        <v>37</v>
      </c>
      <c r="C48" s="15"/>
      <c r="D48" s="15"/>
      <c r="E48" s="15"/>
      <c r="F48" s="15"/>
      <c r="G48" s="16">
        <v>0</v>
      </c>
      <c r="H48" s="15">
        <v>40</v>
      </c>
      <c r="I48" s="15" t="s">
        <v>38</v>
      </c>
      <c r="J48" s="15"/>
      <c r="K48" s="15">
        <f t="shared" si="10"/>
        <v>0</v>
      </c>
      <c r="L48" s="15"/>
      <c r="M48" s="15"/>
      <c r="N48" s="15"/>
      <c r="O48" s="15">
        <f t="shared" si="3"/>
        <v>0</v>
      </c>
      <c r="P48" s="17"/>
      <c r="Q48" s="17"/>
      <c r="R48" s="15"/>
      <c r="S48" s="15" t="e">
        <f t="shared" si="4"/>
        <v>#DIV/0!</v>
      </c>
      <c r="T48" s="15" t="e">
        <f t="shared" si="5"/>
        <v>#DIV/0!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 t="s">
        <v>50</v>
      </c>
      <c r="AG48" s="15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89</v>
      </c>
      <c r="B49" s="1" t="s">
        <v>43</v>
      </c>
      <c r="C49" s="1">
        <v>213</v>
      </c>
      <c r="D49" s="1">
        <v>50</v>
      </c>
      <c r="E49" s="1">
        <v>200</v>
      </c>
      <c r="F49" s="1">
        <v>43</v>
      </c>
      <c r="G49" s="7">
        <v>0.45</v>
      </c>
      <c r="H49" s="1">
        <v>50</v>
      </c>
      <c r="I49" s="1" t="s">
        <v>38</v>
      </c>
      <c r="J49" s="1">
        <v>249</v>
      </c>
      <c r="K49" s="1">
        <f t="shared" si="10"/>
        <v>-49</v>
      </c>
      <c r="L49" s="1"/>
      <c r="M49" s="1"/>
      <c r="N49" s="1"/>
      <c r="O49" s="1">
        <f t="shared" si="3"/>
        <v>40</v>
      </c>
      <c r="P49" s="5">
        <f>7*O49-N49-F49</f>
        <v>237</v>
      </c>
      <c r="Q49" s="5"/>
      <c r="R49" s="1"/>
      <c r="S49" s="1">
        <f t="shared" si="4"/>
        <v>7</v>
      </c>
      <c r="T49" s="1">
        <f t="shared" si="5"/>
        <v>1.075</v>
      </c>
      <c r="U49" s="1">
        <v>19.600000000000001</v>
      </c>
      <c r="V49" s="1">
        <v>20.6</v>
      </c>
      <c r="W49" s="1">
        <v>29.2</v>
      </c>
      <c r="X49" s="1">
        <v>29.6</v>
      </c>
      <c r="Y49" s="1">
        <v>36.6</v>
      </c>
      <c r="Z49" s="1">
        <v>31.2</v>
      </c>
      <c r="AA49" s="1">
        <v>30.2</v>
      </c>
      <c r="AB49" s="1">
        <v>28.2</v>
      </c>
      <c r="AC49" s="1">
        <v>31.8</v>
      </c>
      <c r="AD49" s="1">
        <v>30.2</v>
      </c>
      <c r="AE49" s="1">
        <v>22</v>
      </c>
      <c r="AF49" s="1" t="s">
        <v>44</v>
      </c>
      <c r="AG49" s="1">
        <f>G49*P49</f>
        <v>106.65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5" t="s">
        <v>90</v>
      </c>
      <c r="B50" s="15" t="s">
        <v>37</v>
      </c>
      <c r="C50" s="15"/>
      <c r="D50" s="15"/>
      <c r="E50" s="15"/>
      <c r="F50" s="15"/>
      <c r="G50" s="16">
        <v>0</v>
      </c>
      <c r="H50" s="15">
        <v>40</v>
      </c>
      <c r="I50" s="15" t="s">
        <v>38</v>
      </c>
      <c r="J50" s="15"/>
      <c r="K50" s="15">
        <f t="shared" si="10"/>
        <v>0</v>
      </c>
      <c r="L50" s="15"/>
      <c r="M50" s="15"/>
      <c r="N50" s="15"/>
      <c r="O50" s="15">
        <f t="shared" si="3"/>
        <v>0</v>
      </c>
      <c r="P50" s="17"/>
      <c r="Q50" s="17"/>
      <c r="R50" s="15"/>
      <c r="S50" s="15" t="e">
        <f t="shared" si="4"/>
        <v>#DIV/0!</v>
      </c>
      <c r="T50" s="15" t="e">
        <f t="shared" si="5"/>
        <v>#DIV/0!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 t="s">
        <v>50</v>
      </c>
      <c r="AG50" s="15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91</v>
      </c>
      <c r="B51" s="1" t="s">
        <v>43</v>
      </c>
      <c r="C51" s="1">
        <v>80</v>
      </c>
      <c r="D51" s="1">
        <v>24</v>
      </c>
      <c r="E51" s="1">
        <v>56</v>
      </c>
      <c r="F51" s="1">
        <v>31</v>
      </c>
      <c r="G51" s="7">
        <v>0.4</v>
      </c>
      <c r="H51" s="1">
        <v>40</v>
      </c>
      <c r="I51" s="1" t="s">
        <v>38</v>
      </c>
      <c r="J51" s="1">
        <v>73</v>
      </c>
      <c r="K51" s="1">
        <f t="shared" si="10"/>
        <v>-17</v>
      </c>
      <c r="L51" s="1"/>
      <c r="M51" s="1"/>
      <c r="N51" s="1">
        <v>27.4</v>
      </c>
      <c r="O51" s="1">
        <f t="shared" si="3"/>
        <v>11.2</v>
      </c>
      <c r="P51" s="5">
        <f t="shared" ref="P51:P63" si="12">9*O51-N51-F51</f>
        <v>42.400000000000006</v>
      </c>
      <c r="Q51" s="5"/>
      <c r="R51" s="1"/>
      <c r="S51" s="1">
        <f t="shared" si="4"/>
        <v>9.0000000000000018</v>
      </c>
      <c r="T51" s="1">
        <f t="shared" si="5"/>
        <v>5.2142857142857144</v>
      </c>
      <c r="U51" s="1">
        <v>8.8000000000000007</v>
      </c>
      <c r="V51" s="1">
        <v>7.4</v>
      </c>
      <c r="W51" s="1">
        <v>10.4</v>
      </c>
      <c r="X51" s="1">
        <v>11.2</v>
      </c>
      <c r="Y51" s="1">
        <v>12.6</v>
      </c>
      <c r="Z51" s="1">
        <v>11.4</v>
      </c>
      <c r="AA51" s="1">
        <v>14.8</v>
      </c>
      <c r="AB51" s="1">
        <v>15</v>
      </c>
      <c r="AC51" s="1">
        <v>15.6</v>
      </c>
      <c r="AD51" s="1">
        <v>15</v>
      </c>
      <c r="AE51" s="1">
        <v>9.1999999999999993</v>
      </c>
      <c r="AF51" s="1"/>
      <c r="AG51" s="1">
        <f>G51*P51</f>
        <v>16.960000000000004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92</v>
      </c>
      <c r="B52" s="1" t="s">
        <v>43</v>
      </c>
      <c r="C52" s="1">
        <v>87</v>
      </c>
      <c r="D52" s="1">
        <v>60</v>
      </c>
      <c r="E52" s="1">
        <v>53</v>
      </c>
      <c r="F52" s="1">
        <v>84</v>
      </c>
      <c r="G52" s="7">
        <v>0.4</v>
      </c>
      <c r="H52" s="1">
        <v>40</v>
      </c>
      <c r="I52" s="1" t="s">
        <v>38</v>
      </c>
      <c r="J52" s="1">
        <v>68</v>
      </c>
      <c r="K52" s="1">
        <f t="shared" si="10"/>
        <v>-15</v>
      </c>
      <c r="L52" s="1"/>
      <c r="M52" s="1"/>
      <c r="N52" s="1"/>
      <c r="O52" s="1">
        <f t="shared" si="3"/>
        <v>10.6</v>
      </c>
      <c r="P52" s="5">
        <f t="shared" si="12"/>
        <v>11.399999999999991</v>
      </c>
      <c r="Q52" s="5"/>
      <c r="R52" s="1"/>
      <c r="S52" s="1">
        <f t="shared" si="4"/>
        <v>9</v>
      </c>
      <c r="T52" s="1">
        <f t="shared" si="5"/>
        <v>7.9245283018867925</v>
      </c>
      <c r="U52" s="1">
        <v>7</v>
      </c>
      <c r="V52" s="1">
        <v>8</v>
      </c>
      <c r="W52" s="1">
        <v>14</v>
      </c>
      <c r="X52" s="1">
        <v>11.6</v>
      </c>
      <c r="Y52" s="1">
        <v>10</v>
      </c>
      <c r="Z52" s="1">
        <v>11.8</v>
      </c>
      <c r="AA52" s="1">
        <v>16.8</v>
      </c>
      <c r="AB52" s="1">
        <v>12.2</v>
      </c>
      <c r="AC52" s="1">
        <v>6.6</v>
      </c>
      <c r="AD52" s="1">
        <v>9.8000000000000007</v>
      </c>
      <c r="AE52" s="1">
        <v>11.6</v>
      </c>
      <c r="AF52" s="1" t="s">
        <v>93</v>
      </c>
      <c r="AG52" s="1">
        <f>G52*P52</f>
        <v>4.5599999999999969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94</v>
      </c>
      <c r="B53" s="1" t="s">
        <v>37</v>
      </c>
      <c r="C53" s="1">
        <v>291.04899999999998</v>
      </c>
      <c r="D53" s="1"/>
      <c r="E53" s="1">
        <v>123.556</v>
      </c>
      <c r="F53" s="1">
        <v>141.035</v>
      </c>
      <c r="G53" s="7">
        <v>1</v>
      </c>
      <c r="H53" s="1">
        <v>50</v>
      </c>
      <c r="I53" s="1" t="s">
        <v>38</v>
      </c>
      <c r="J53" s="1">
        <v>157.4</v>
      </c>
      <c r="K53" s="1">
        <f t="shared" si="10"/>
        <v>-33.844000000000008</v>
      </c>
      <c r="L53" s="1"/>
      <c r="M53" s="1"/>
      <c r="N53" s="1"/>
      <c r="O53" s="1">
        <f t="shared" si="3"/>
        <v>24.711199999999998</v>
      </c>
      <c r="P53" s="5">
        <f t="shared" si="12"/>
        <v>81.365799999999979</v>
      </c>
      <c r="Q53" s="5"/>
      <c r="R53" s="1"/>
      <c r="S53" s="1">
        <f t="shared" si="4"/>
        <v>9</v>
      </c>
      <c r="T53" s="1">
        <f t="shared" si="5"/>
        <v>5.7073310887370914</v>
      </c>
      <c r="U53" s="1">
        <v>17.653199999999998</v>
      </c>
      <c r="V53" s="1">
        <v>22.540199999999999</v>
      </c>
      <c r="W53" s="1">
        <v>21.815999999999999</v>
      </c>
      <c r="X53" s="1">
        <v>18.003399999999999</v>
      </c>
      <c r="Y53" s="1">
        <v>38.649000000000001</v>
      </c>
      <c r="Z53" s="1">
        <v>38.832000000000001</v>
      </c>
      <c r="AA53" s="1">
        <v>13.578799999999999</v>
      </c>
      <c r="AB53" s="1">
        <v>12.258800000000001</v>
      </c>
      <c r="AC53" s="1">
        <v>25.814800000000002</v>
      </c>
      <c r="AD53" s="1">
        <v>25.062999999999999</v>
      </c>
      <c r="AE53" s="1">
        <v>17.664400000000001</v>
      </c>
      <c r="AF53" s="1"/>
      <c r="AG53" s="1">
        <f>G53*P53</f>
        <v>81.365799999999979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95</v>
      </c>
      <c r="B54" s="1" t="s">
        <v>37</v>
      </c>
      <c r="C54" s="1">
        <v>954.91499999999996</v>
      </c>
      <c r="D54" s="1">
        <v>602.35799999999995</v>
      </c>
      <c r="E54" s="1">
        <v>257.36</v>
      </c>
      <c r="F54" s="1">
        <v>1264.461</v>
      </c>
      <c r="G54" s="7">
        <v>1</v>
      </c>
      <c r="H54" s="1">
        <v>50</v>
      </c>
      <c r="I54" s="1" t="s">
        <v>38</v>
      </c>
      <c r="J54" s="1">
        <v>301.89999999999998</v>
      </c>
      <c r="K54" s="1">
        <f t="shared" si="10"/>
        <v>-44.539999999999964</v>
      </c>
      <c r="L54" s="1"/>
      <c r="M54" s="1"/>
      <c r="N54" s="1"/>
      <c r="O54" s="1">
        <f t="shared" si="3"/>
        <v>51.472000000000001</v>
      </c>
      <c r="P54" s="5"/>
      <c r="Q54" s="5"/>
      <c r="R54" s="1"/>
      <c r="S54" s="1">
        <f t="shared" si="4"/>
        <v>24.56599704693814</v>
      </c>
      <c r="T54" s="1">
        <f t="shared" si="5"/>
        <v>24.56599704693814</v>
      </c>
      <c r="U54" s="1">
        <v>51.563199999999988</v>
      </c>
      <c r="V54" s="1">
        <v>51.980600000000003</v>
      </c>
      <c r="W54" s="1">
        <v>127.8258</v>
      </c>
      <c r="X54" s="1">
        <v>127.3626</v>
      </c>
      <c r="Y54" s="1">
        <v>77.967600000000004</v>
      </c>
      <c r="Z54" s="1">
        <v>76.295400000000001</v>
      </c>
      <c r="AA54" s="1">
        <v>69.788399999999996</v>
      </c>
      <c r="AB54" s="1">
        <v>68.39500000000001</v>
      </c>
      <c r="AC54" s="1">
        <v>68.879800000000003</v>
      </c>
      <c r="AD54" s="1">
        <v>63.473599999999998</v>
      </c>
      <c r="AE54" s="1">
        <v>49.395600000000002</v>
      </c>
      <c r="AF54" s="24" t="s">
        <v>131</v>
      </c>
      <c r="AG54" s="1">
        <f>G54*P54</f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96</v>
      </c>
      <c r="B55" s="1" t="s">
        <v>37</v>
      </c>
      <c r="C55" s="1">
        <v>98.549000000000007</v>
      </c>
      <c r="D55" s="1">
        <v>119.76300000000001</v>
      </c>
      <c r="E55" s="1">
        <v>215.529</v>
      </c>
      <c r="F55" s="1"/>
      <c r="G55" s="7">
        <v>1</v>
      </c>
      <c r="H55" s="1">
        <v>50</v>
      </c>
      <c r="I55" s="1" t="s">
        <v>38</v>
      </c>
      <c r="J55" s="1">
        <v>225.6</v>
      </c>
      <c r="K55" s="1">
        <f t="shared" si="10"/>
        <v>-10.070999999999998</v>
      </c>
      <c r="L55" s="1"/>
      <c r="M55" s="1"/>
      <c r="N55" s="1"/>
      <c r="O55" s="1">
        <f t="shared" si="3"/>
        <v>43.105800000000002</v>
      </c>
      <c r="P55" s="5">
        <f t="shared" ref="P55:P56" si="13">6*O55-N55-F55</f>
        <v>258.63480000000004</v>
      </c>
      <c r="Q55" s="5"/>
      <c r="R55" s="1"/>
      <c r="S55" s="1">
        <f t="shared" si="4"/>
        <v>6.0000000000000009</v>
      </c>
      <c r="T55" s="1">
        <f t="shared" si="5"/>
        <v>0</v>
      </c>
      <c r="U55" s="1">
        <v>1.6237999999999999</v>
      </c>
      <c r="V55" s="1">
        <v>0.26800000000000002</v>
      </c>
      <c r="W55" s="1">
        <v>18.995999999999999</v>
      </c>
      <c r="X55" s="1">
        <v>18.995999999999999</v>
      </c>
      <c r="Y55" s="1">
        <v>1.1850000000000001</v>
      </c>
      <c r="Z55" s="1">
        <v>2.4964</v>
      </c>
      <c r="AA55" s="1">
        <v>8.3206000000000007</v>
      </c>
      <c r="AB55" s="1">
        <v>11.3786</v>
      </c>
      <c r="AC55" s="1">
        <v>8.1135999999999999</v>
      </c>
      <c r="AD55" s="1">
        <v>5.6054000000000004</v>
      </c>
      <c r="AE55" s="1">
        <v>3.7151999999999998</v>
      </c>
      <c r="AF55" s="1"/>
      <c r="AG55" s="1">
        <f>G55*P55</f>
        <v>258.63480000000004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97</v>
      </c>
      <c r="B56" s="1" t="s">
        <v>43</v>
      </c>
      <c r="C56" s="1">
        <v>175</v>
      </c>
      <c r="D56" s="1">
        <v>51.03</v>
      </c>
      <c r="E56" s="1">
        <v>210.03</v>
      </c>
      <c r="F56" s="1">
        <v>6</v>
      </c>
      <c r="G56" s="7">
        <v>0.4</v>
      </c>
      <c r="H56" s="1">
        <v>50</v>
      </c>
      <c r="I56" s="1" t="s">
        <v>38</v>
      </c>
      <c r="J56" s="1">
        <v>246</v>
      </c>
      <c r="K56" s="1">
        <f t="shared" si="10"/>
        <v>-35.97</v>
      </c>
      <c r="L56" s="1"/>
      <c r="M56" s="1"/>
      <c r="N56" s="1"/>
      <c r="O56" s="1">
        <f t="shared" si="3"/>
        <v>42.006</v>
      </c>
      <c r="P56" s="5">
        <f t="shared" si="13"/>
        <v>246.036</v>
      </c>
      <c r="Q56" s="5"/>
      <c r="R56" s="1"/>
      <c r="S56" s="1">
        <f t="shared" si="4"/>
        <v>6</v>
      </c>
      <c r="T56" s="1">
        <f t="shared" si="5"/>
        <v>0.14283673760891302</v>
      </c>
      <c r="U56" s="1">
        <v>12.8</v>
      </c>
      <c r="V56" s="1">
        <v>14.2</v>
      </c>
      <c r="W56" s="1">
        <v>19.600000000000001</v>
      </c>
      <c r="X56" s="1">
        <v>17.2</v>
      </c>
      <c r="Y56" s="1">
        <v>26.6</v>
      </c>
      <c r="Z56" s="1">
        <v>27.6</v>
      </c>
      <c r="AA56" s="1">
        <v>16.600000000000001</v>
      </c>
      <c r="AB56" s="1">
        <v>15.2</v>
      </c>
      <c r="AC56" s="1">
        <v>23.2</v>
      </c>
      <c r="AD56" s="1">
        <v>20.2</v>
      </c>
      <c r="AE56" s="1">
        <v>14.6</v>
      </c>
      <c r="AF56" s="1"/>
      <c r="AG56" s="1">
        <f>G56*P56</f>
        <v>98.414400000000001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98</v>
      </c>
      <c r="B57" s="1" t="s">
        <v>43</v>
      </c>
      <c r="C57" s="1">
        <v>765</v>
      </c>
      <c r="D57" s="1">
        <v>498</v>
      </c>
      <c r="E57" s="1">
        <v>605</v>
      </c>
      <c r="F57" s="1">
        <v>578</v>
      </c>
      <c r="G57" s="7">
        <v>0.4</v>
      </c>
      <c r="H57" s="1">
        <v>40</v>
      </c>
      <c r="I57" s="1" t="s">
        <v>38</v>
      </c>
      <c r="J57" s="1">
        <v>717</v>
      </c>
      <c r="K57" s="1">
        <f t="shared" si="10"/>
        <v>-112</v>
      </c>
      <c r="L57" s="1"/>
      <c r="M57" s="1"/>
      <c r="N57" s="1">
        <v>57.299999999999727</v>
      </c>
      <c r="O57" s="1">
        <f t="shared" si="3"/>
        <v>121</v>
      </c>
      <c r="P57" s="5">
        <f t="shared" si="12"/>
        <v>453.70000000000027</v>
      </c>
      <c r="Q57" s="5"/>
      <c r="R57" s="1"/>
      <c r="S57" s="1">
        <f t="shared" si="4"/>
        <v>9</v>
      </c>
      <c r="T57" s="1">
        <f t="shared" si="5"/>
        <v>5.2504132231404936</v>
      </c>
      <c r="U57" s="1">
        <v>97.6</v>
      </c>
      <c r="V57" s="1">
        <v>88.4</v>
      </c>
      <c r="W57" s="1">
        <v>131.80000000000001</v>
      </c>
      <c r="X57" s="1">
        <v>112</v>
      </c>
      <c r="Y57" s="1">
        <v>114.6</v>
      </c>
      <c r="Z57" s="1">
        <v>101</v>
      </c>
      <c r="AA57" s="1">
        <v>117.2</v>
      </c>
      <c r="AB57" s="1">
        <v>112</v>
      </c>
      <c r="AC57" s="1">
        <v>109.8</v>
      </c>
      <c r="AD57" s="1">
        <v>111</v>
      </c>
      <c r="AE57" s="1">
        <v>105</v>
      </c>
      <c r="AF57" s="1"/>
      <c r="AG57" s="1">
        <f>G57*P57</f>
        <v>181.48000000000013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99</v>
      </c>
      <c r="B58" s="1" t="s">
        <v>43</v>
      </c>
      <c r="C58" s="1">
        <v>552</v>
      </c>
      <c r="D58" s="1">
        <v>360</v>
      </c>
      <c r="E58" s="1">
        <v>465</v>
      </c>
      <c r="F58" s="1">
        <v>376</v>
      </c>
      <c r="G58" s="7">
        <v>0.4</v>
      </c>
      <c r="H58" s="1">
        <v>40</v>
      </c>
      <c r="I58" s="1" t="s">
        <v>38</v>
      </c>
      <c r="J58" s="1">
        <v>561</v>
      </c>
      <c r="K58" s="1">
        <f t="shared" si="10"/>
        <v>-96</v>
      </c>
      <c r="L58" s="1"/>
      <c r="M58" s="1"/>
      <c r="N58" s="1">
        <v>221.89999999999969</v>
      </c>
      <c r="O58" s="1">
        <f t="shared" si="3"/>
        <v>93</v>
      </c>
      <c r="P58" s="5">
        <f t="shared" si="12"/>
        <v>239.10000000000036</v>
      </c>
      <c r="Q58" s="5"/>
      <c r="R58" s="1"/>
      <c r="S58" s="1">
        <f t="shared" si="4"/>
        <v>9</v>
      </c>
      <c r="T58" s="1">
        <f t="shared" si="5"/>
        <v>6.4290322580645123</v>
      </c>
      <c r="U58" s="1">
        <v>84.2</v>
      </c>
      <c r="V58" s="1">
        <v>76</v>
      </c>
      <c r="W58" s="1">
        <v>98.4</v>
      </c>
      <c r="X58" s="1">
        <v>85.4</v>
      </c>
      <c r="Y58" s="1">
        <v>94.4</v>
      </c>
      <c r="Z58" s="1">
        <v>83</v>
      </c>
      <c r="AA58" s="1">
        <v>93.2</v>
      </c>
      <c r="AB58" s="1">
        <v>85</v>
      </c>
      <c r="AC58" s="1">
        <v>89.2</v>
      </c>
      <c r="AD58" s="1">
        <v>94.2</v>
      </c>
      <c r="AE58" s="1">
        <v>86.2</v>
      </c>
      <c r="AF58" s="1"/>
      <c r="AG58" s="1">
        <f>G58*P58</f>
        <v>95.640000000000157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100</v>
      </c>
      <c r="B59" s="1" t="s">
        <v>37</v>
      </c>
      <c r="C59" s="1">
        <v>110.31</v>
      </c>
      <c r="D59" s="1">
        <v>359.01499999999999</v>
      </c>
      <c r="E59" s="1">
        <v>191.928</v>
      </c>
      <c r="F59" s="1">
        <v>259.41899999999998</v>
      </c>
      <c r="G59" s="7">
        <v>1</v>
      </c>
      <c r="H59" s="1">
        <v>40</v>
      </c>
      <c r="I59" s="1" t="s">
        <v>38</v>
      </c>
      <c r="J59" s="1">
        <v>197</v>
      </c>
      <c r="K59" s="1">
        <f t="shared" si="10"/>
        <v>-5.0720000000000027</v>
      </c>
      <c r="L59" s="1"/>
      <c r="M59" s="1"/>
      <c r="N59" s="1"/>
      <c r="O59" s="1">
        <f t="shared" si="3"/>
        <v>38.385599999999997</v>
      </c>
      <c r="P59" s="5">
        <f t="shared" si="12"/>
        <v>86.051400000000001</v>
      </c>
      <c r="Q59" s="5"/>
      <c r="R59" s="1"/>
      <c r="S59" s="1">
        <f t="shared" si="4"/>
        <v>9</v>
      </c>
      <c r="T59" s="1">
        <f t="shared" si="5"/>
        <v>6.7582374640490182</v>
      </c>
      <c r="U59" s="1">
        <v>36.887799999999999</v>
      </c>
      <c r="V59" s="1">
        <v>43.666800000000002</v>
      </c>
      <c r="W59" s="1">
        <v>41.017200000000003</v>
      </c>
      <c r="X59" s="1">
        <v>30.815999999999999</v>
      </c>
      <c r="Y59" s="1">
        <v>37.156199999999998</v>
      </c>
      <c r="Z59" s="1">
        <v>41.631</v>
      </c>
      <c r="AA59" s="1">
        <v>23.5166</v>
      </c>
      <c r="AB59" s="1">
        <v>17.559999999999999</v>
      </c>
      <c r="AC59" s="1">
        <v>0.31759999999999999</v>
      </c>
      <c r="AD59" s="1">
        <v>-0.49020000000000002</v>
      </c>
      <c r="AE59" s="1">
        <v>27.581800000000001</v>
      </c>
      <c r="AF59" s="1"/>
      <c r="AG59" s="1">
        <f>G59*P59</f>
        <v>86.051400000000001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101</v>
      </c>
      <c r="B60" s="1" t="s">
        <v>37</v>
      </c>
      <c r="C60" s="1">
        <v>318.87400000000002</v>
      </c>
      <c r="D60" s="1"/>
      <c r="E60" s="1">
        <v>147.19499999999999</v>
      </c>
      <c r="F60" s="1">
        <v>161.072</v>
      </c>
      <c r="G60" s="7">
        <v>1</v>
      </c>
      <c r="H60" s="1">
        <v>40</v>
      </c>
      <c r="I60" s="1" t="s">
        <v>38</v>
      </c>
      <c r="J60" s="1">
        <v>151.6</v>
      </c>
      <c r="K60" s="1">
        <f t="shared" si="10"/>
        <v>-4.4050000000000011</v>
      </c>
      <c r="L60" s="1"/>
      <c r="M60" s="1"/>
      <c r="N60" s="1"/>
      <c r="O60" s="1">
        <f t="shared" si="3"/>
        <v>29.439</v>
      </c>
      <c r="P60" s="5">
        <f t="shared" si="12"/>
        <v>103.87900000000002</v>
      </c>
      <c r="Q60" s="5"/>
      <c r="R60" s="1"/>
      <c r="S60" s="1">
        <f t="shared" si="4"/>
        <v>9</v>
      </c>
      <c r="T60" s="1">
        <f t="shared" si="5"/>
        <v>5.4713815007303239</v>
      </c>
      <c r="U60" s="1">
        <v>24.540800000000001</v>
      </c>
      <c r="V60" s="1">
        <v>20.953800000000001</v>
      </c>
      <c r="W60" s="1">
        <v>19.2196</v>
      </c>
      <c r="X60" s="1">
        <v>40.4664</v>
      </c>
      <c r="Y60" s="1">
        <v>27.489799999999999</v>
      </c>
      <c r="Z60" s="1">
        <v>10.933</v>
      </c>
      <c r="AA60" s="1">
        <v>21.033799999999999</v>
      </c>
      <c r="AB60" s="1">
        <v>16.343800000000002</v>
      </c>
      <c r="AC60" s="1">
        <v>-0.80660000000000009</v>
      </c>
      <c r="AD60" s="1">
        <v>-0.16239999999999999</v>
      </c>
      <c r="AE60" s="1">
        <v>11.776</v>
      </c>
      <c r="AF60" s="1"/>
      <c r="AG60" s="1">
        <f>G60*P60</f>
        <v>103.87900000000002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102</v>
      </c>
      <c r="B61" s="1" t="s">
        <v>37</v>
      </c>
      <c r="C61" s="1">
        <v>214.667</v>
      </c>
      <c r="D61" s="1">
        <v>400.45</v>
      </c>
      <c r="E61" s="1">
        <v>125.71</v>
      </c>
      <c r="F61" s="1">
        <v>488.58800000000002</v>
      </c>
      <c r="G61" s="7">
        <v>1</v>
      </c>
      <c r="H61" s="1">
        <v>40</v>
      </c>
      <c r="I61" s="1" t="s">
        <v>38</v>
      </c>
      <c r="J61" s="1">
        <v>123.6</v>
      </c>
      <c r="K61" s="1">
        <f t="shared" si="10"/>
        <v>2.1099999999999994</v>
      </c>
      <c r="L61" s="1"/>
      <c r="M61" s="1"/>
      <c r="N61" s="1"/>
      <c r="O61" s="1">
        <f t="shared" si="3"/>
        <v>25.141999999999999</v>
      </c>
      <c r="P61" s="5"/>
      <c r="Q61" s="5"/>
      <c r="R61" s="1"/>
      <c r="S61" s="1">
        <f t="shared" si="4"/>
        <v>19.433139766128392</v>
      </c>
      <c r="T61" s="1">
        <f t="shared" si="5"/>
        <v>19.433139766128392</v>
      </c>
      <c r="U61" s="1">
        <v>6.1882000000000001</v>
      </c>
      <c r="V61" s="1">
        <v>29.337199999999999</v>
      </c>
      <c r="W61" s="1">
        <v>57.905999999999992</v>
      </c>
      <c r="X61" s="1">
        <v>35.7378</v>
      </c>
      <c r="Y61" s="1">
        <v>26.3858</v>
      </c>
      <c r="Z61" s="1">
        <v>30.121200000000002</v>
      </c>
      <c r="AA61" s="1">
        <v>19.6784</v>
      </c>
      <c r="AB61" s="1">
        <v>14.3086</v>
      </c>
      <c r="AC61" s="1">
        <v>-0.32279999999999998</v>
      </c>
      <c r="AD61" s="1">
        <v>0.64800000000000002</v>
      </c>
      <c r="AE61" s="1">
        <v>22.684000000000001</v>
      </c>
      <c r="AF61" s="24" t="s">
        <v>131</v>
      </c>
      <c r="AG61" s="1">
        <f>G61*P61</f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103</v>
      </c>
      <c r="B62" s="1" t="s">
        <v>37</v>
      </c>
      <c r="C62" s="1">
        <v>155.14500000000001</v>
      </c>
      <c r="D62" s="1">
        <v>47.697000000000003</v>
      </c>
      <c r="E62" s="1">
        <v>70.866</v>
      </c>
      <c r="F62" s="1">
        <v>94.305000000000007</v>
      </c>
      <c r="G62" s="7">
        <v>1</v>
      </c>
      <c r="H62" s="1">
        <v>30</v>
      </c>
      <c r="I62" s="1" t="s">
        <v>38</v>
      </c>
      <c r="J62" s="1">
        <v>95.1</v>
      </c>
      <c r="K62" s="1">
        <f t="shared" si="10"/>
        <v>-24.233999999999995</v>
      </c>
      <c r="L62" s="1"/>
      <c r="M62" s="1"/>
      <c r="N62" s="1">
        <v>53.163399999999953</v>
      </c>
      <c r="O62" s="1">
        <f t="shared" si="3"/>
        <v>14.1732</v>
      </c>
      <c r="P62" s="5"/>
      <c r="Q62" s="5"/>
      <c r="R62" s="1"/>
      <c r="S62" s="1">
        <f t="shared" si="4"/>
        <v>10.404735698360284</v>
      </c>
      <c r="T62" s="1">
        <f t="shared" si="5"/>
        <v>10.404735698360284</v>
      </c>
      <c r="U62" s="1">
        <v>18.448799999999999</v>
      </c>
      <c r="V62" s="1">
        <v>16.282399999999999</v>
      </c>
      <c r="W62" s="1">
        <v>19.014399999999998</v>
      </c>
      <c r="X62" s="1">
        <v>19.736000000000001</v>
      </c>
      <c r="Y62" s="1">
        <v>17.745999999999999</v>
      </c>
      <c r="Z62" s="1">
        <v>20.5532</v>
      </c>
      <c r="AA62" s="1">
        <v>18.183199999999999</v>
      </c>
      <c r="AB62" s="1">
        <v>14.625999999999999</v>
      </c>
      <c r="AC62" s="1">
        <v>9.5426000000000002</v>
      </c>
      <c r="AD62" s="1">
        <v>11.5076</v>
      </c>
      <c r="AE62" s="1">
        <v>19.418600000000001</v>
      </c>
      <c r="AF62" s="1"/>
      <c r="AG62" s="1">
        <f>G62*P62</f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104</v>
      </c>
      <c r="B63" s="1" t="s">
        <v>43</v>
      </c>
      <c r="C63" s="1">
        <v>969</v>
      </c>
      <c r="D63" s="1"/>
      <c r="E63" s="1">
        <v>364</v>
      </c>
      <c r="F63" s="1">
        <v>201</v>
      </c>
      <c r="G63" s="7">
        <v>0.6</v>
      </c>
      <c r="H63" s="1">
        <v>60</v>
      </c>
      <c r="I63" s="1" t="s">
        <v>74</v>
      </c>
      <c r="J63" s="1">
        <v>364</v>
      </c>
      <c r="K63" s="1">
        <f t="shared" si="10"/>
        <v>0</v>
      </c>
      <c r="L63" s="1"/>
      <c r="M63" s="1"/>
      <c r="N63" s="1"/>
      <c r="O63" s="1">
        <f t="shared" si="3"/>
        <v>72.8</v>
      </c>
      <c r="P63" s="25">
        <f>6*O63-N63-F63</f>
        <v>235.79999999999995</v>
      </c>
      <c r="Q63" s="5"/>
      <c r="R63" s="1"/>
      <c r="S63" s="1">
        <f t="shared" si="4"/>
        <v>6</v>
      </c>
      <c r="T63" s="1">
        <f t="shared" si="5"/>
        <v>2.7609890109890109</v>
      </c>
      <c r="U63" s="1">
        <v>36.200000000000003</v>
      </c>
      <c r="V63" s="1">
        <v>19.399999999999999</v>
      </c>
      <c r="W63" s="1">
        <v>187.4</v>
      </c>
      <c r="X63" s="1">
        <v>217.4</v>
      </c>
      <c r="Y63" s="1">
        <v>35.799999999999997</v>
      </c>
      <c r="Z63" s="1">
        <v>121</v>
      </c>
      <c r="AA63" s="1">
        <v>230.6</v>
      </c>
      <c r="AB63" s="1">
        <v>161.19999999999999</v>
      </c>
      <c r="AC63" s="1">
        <v>98.6</v>
      </c>
      <c r="AD63" s="1">
        <v>61.6</v>
      </c>
      <c r="AE63" s="1">
        <v>29.6</v>
      </c>
      <c r="AF63" s="26" t="s">
        <v>156</v>
      </c>
      <c r="AG63" s="1">
        <f>G63*P63</f>
        <v>141.47999999999996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5" t="s">
        <v>105</v>
      </c>
      <c r="B64" s="15" t="s">
        <v>43</v>
      </c>
      <c r="C64" s="15"/>
      <c r="D64" s="15"/>
      <c r="E64" s="15"/>
      <c r="F64" s="15"/>
      <c r="G64" s="16">
        <v>0</v>
      </c>
      <c r="H64" s="15">
        <v>50</v>
      </c>
      <c r="I64" s="15" t="s">
        <v>38</v>
      </c>
      <c r="J64" s="15"/>
      <c r="K64" s="15">
        <f t="shared" si="10"/>
        <v>0</v>
      </c>
      <c r="L64" s="15"/>
      <c r="M64" s="15"/>
      <c r="N64" s="15"/>
      <c r="O64" s="15">
        <f t="shared" si="3"/>
        <v>0</v>
      </c>
      <c r="P64" s="17"/>
      <c r="Q64" s="17"/>
      <c r="R64" s="15"/>
      <c r="S64" s="15" t="e">
        <f t="shared" si="4"/>
        <v>#DIV/0!</v>
      </c>
      <c r="T64" s="15" t="e">
        <f t="shared" si="5"/>
        <v>#DIV/0!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 t="s">
        <v>50</v>
      </c>
      <c r="AG64" s="15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5" t="s">
        <v>106</v>
      </c>
      <c r="B65" s="15" t="s">
        <v>43</v>
      </c>
      <c r="C65" s="15"/>
      <c r="D65" s="15"/>
      <c r="E65" s="15"/>
      <c r="F65" s="15"/>
      <c r="G65" s="16">
        <v>0</v>
      </c>
      <c r="H65" s="15">
        <v>50</v>
      </c>
      <c r="I65" s="15" t="s">
        <v>38</v>
      </c>
      <c r="J65" s="15"/>
      <c r="K65" s="15">
        <f t="shared" si="10"/>
        <v>0</v>
      </c>
      <c r="L65" s="15"/>
      <c r="M65" s="15"/>
      <c r="N65" s="15"/>
      <c r="O65" s="15">
        <f t="shared" si="3"/>
        <v>0</v>
      </c>
      <c r="P65" s="17"/>
      <c r="Q65" s="17"/>
      <c r="R65" s="15"/>
      <c r="S65" s="15" t="e">
        <f t="shared" si="4"/>
        <v>#DIV/0!</v>
      </c>
      <c r="T65" s="15" t="e">
        <f t="shared" si="5"/>
        <v>#DIV/0!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-0.2</v>
      </c>
      <c r="AD65" s="15">
        <v>-0.2</v>
      </c>
      <c r="AE65" s="15">
        <v>0</v>
      </c>
      <c r="AF65" s="15" t="s">
        <v>50</v>
      </c>
      <c r="AG65" s="15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5" t="s">
        <v>107</v>
      </c>
      <c r="B66" s="15" t="s">
        <v>43</v>
      </c>
      <c r="C66" s="15"/>
      <c r="D66" s="15"/>
      <c r="E66" s="15"/>
      <c r="F66" s="15"/>
      <c r="G66" s="16">
        <v>0</v>
      </c>
      <c r="H66" s="15">
        <v>30</v>
      </c>
      <c r="I66" s="15" t="s">
        <v>38</v>
      </c>
      <c r="J66" s="15"/>
      <c r="K66" s="15">
        <f t="shared" si="10"/>
        <v>0</v>
      </c>
      <c r="L66" s="15"/>
      <c r="M66" s="15"/>
      <c r="N66" s="15"/>
      <c r="O66" s="15">
        <f t="shared" si="3"/>
        <v>0</v>
      </c>
      <c r="P66" s="17"/>
      <c r="Q66" s="17"/>
      <c r="R66" s="15"/>
      <c r="S66" s="15" t="e">
        <f t="shared" si="4"/>
        <v>#DIV/0!</v>
      </c>
      <c r="T66" s="15" t="e">
        <f t="shared" si="5"/>
        <v>#DIV/0!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 t="s">
        <v>50</v>
      </c>
      <c r="AG66" s="15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108</v>
      </c>
      <c r="B67" s="1" t="s">
        <v>43</v>
      </c>
      <c r="C67" s="1">
        <v>504</v>
      </c>
      <c r="D67" s="1"/>
      <c r="E67" s="1">
        <v>151</v>
      </c>
      <c r="F67" s="1">
        <v>331</v>
      </c>
      <c r="G67" s="7">
        <v>0.6</v>
      </c>
      <c r="H67" s="1">
        <v>55</v>
      </c>
      <c r="I67" s="1" t="s">
        <v>74</v>
      </c>
      <c r="J67" s="1">
        <v>153</v>
      </c>
      <c r="K67" s="1">
        <f t="shared" si="10"/>
        <v>-2</v>
      </c>
      <c r="L67" s="1"/>
      <c r="M67" s="1"/>
      <c r="N67" s="1"/>
      <c r="O67" s="1">
        <f t="shared" si="3"/>
        <v>30.2</v>
      </c>
      <c r="P67" s="5"/>
      <c r="Q67" s="5"/>
      <c r="R67" s="1"/>
      <c r="S67" s="1">
        <f t="shared" si="4"/>
        <v>10.960264900662253</v>
      </c>
      <c r="T67" s="1">
        <f t="shared" si="5"/>
        <v>10.960264900662253</v>
      </c>
      <c r="U67" s="1">
        <v>19.2</v>
      </c>
      <c r="V67" s="1">
        <v>22</v>
      </c>
      <c r="W67" s="1">
        <v>24.4</v>
      </c>
      <c r="X67" s="1">
        <v>24</v>
      </c>
      <c r="Y67" s="1">
        <v>19</v>
      </c>
      <c r="Z67" s="1">
        <v>17</v>
      </c>
      <c r="AA67" s="1">
        <v>22</v>
      </c>
      <c r="AB67" s="1">
        <v>23.2</v>
      </c>
      <c r="AC67" s="1">
        <v>16.2</v>
      </c>
      <c r="AD67" s="1">
        <v>8.8000000000000007</v>
      </c>
      <c r="AE67" s="1">
        <v>59.6</v>
      </c>
      <c r="AF67" s="23" t="s">
        <v>146</v>
      </c>
      <c r="AG67" s="1">
        <f>G67*P67</f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5" t="s">
        <v>109</v>
      </c>
      <c r="B68" s="15" t="s">
        <v>43</v>
      </c>
      <c r="C68" s="15"/>
      <c r="D68" s="15"/>
      <c r="E68" s="15"/>
      <c r="F68" s="15"/>
      <c r="G68" s="16">
        <v>0</v>
      </c>
      <c r="H68" s="15">
        <v>40</v>
      </c>
      <c r="I68" s="15" t="s">
        <v>38</v>
      </c>
      <c r="J68" s="15"/>
      <c r="K68" s="15">
        <f t="shared" si="10"/>
        <v>0</v>
      </c>
      <c r="L68" s="15"/>
      <c r="M68" s="15"/>
      <c r="N68" s="15"/>
      <c r="O68" s="15">
        <f t="shared" si="3"/>
        <v>0</v>
      </c>
      <c r="P68" s="17"/>
      <c r="Q68" s="17"/>
      <c r="R68" s="15"/>
      <c r="S68" s="15" t="e">
        <f t="shared" si="4"/>
        <v>#DIV/0!</v>
      </c>
      <c r="T68" s="15" t="e">
        <f t="shared" si="5"/>
        <v>#DIV/0!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 t="s">
        <v>50</v>
      </c>
      <c r="AG68" s="15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110</v>
      </c>
      <c r="B69" s="1" t="s">
        <v>43</v>
      </c>
      <c r="C69" s="1">
        <v>78</v>
      </c>
      <c r="D69" s="1">
        <v>78</v>
      </c>
      <c r="E69" s="1">
        <v>67</v>
      </c>
      <c r="F69" s="1">
        <v>60</v>
      </c>
      <c r="G69" s="7">
        <v>0.4</v>
      </c>
      <c r="H69" s="1">
        <v>50</v>
      </c>
      <c r="I69" s="1" t="s">
        <v>38</v>
      </c>
      <c r="J69" s="1">
        <v>82</v>
      </c>
      <c r="K69" s="1">
        <f t="shared" si="10"/>
        <v>-15</v>
      </c>
      <c r="L69" s="1"/>
      <c r="M69" s="1"/>
      <c r="N69" s="1">
        <v>17.800000000000011</v>
      </c>
      <c r="O69" s="1">
        <f t="shared" si="3"/>
        <v>13.4</v>
      </c>
      <c r="P69" s="5">
        <f t="shared" ref="P69:P75" si="14">9*O69-N69-F69</f>
        <v>42.8</v>
      </c>
      <c r="Q69" s="5"/>
      <c r="R69" s="1"/>
      <c r="S69" s="1">
        <f t="shared" si="4"/>
        <v>9</v>
      </c>
      <c r="T69" s="1">
        <f t="shared" si="5"/>
        <v>5.8059701492537323</v>
      </c>
      <c r="U69" s="1">
        <v>13.8</v>
      </c>
      <c r="V69" s="1">
        <v>14.4</v>
      </c>
      <c r="W69" s="1">
        <v>16.2</v>
      </c>
      <c r="X69" s="1">
        <v>13.8</v>
      </c>
      <c r="Y69" s="1">
        <v>8.4</v>
      </c>
      <c r="Z69" s="1">
        <v>12.8</v>
      </c>
      <c r="AA69" s="1">
        <v>18</v>
      </c>
      <c r="AB69" s="1">
        <v>13</v>
      </c>
      <c r="AC69" s="1">
        <v>3.2</v>
      </c>
      <c r="AD69" s="1">
        <v>4.2</v>
      </c>
      <c r="AE69" s="1">
        <v>12.6</v>
      </c>
      <c r="AF69" s="1" t="s">
        <v>44</v>
      </c>
      <c r="AG69" s="1">
        <f>G69*P69</f>
        <v>17.12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22" t="s">
        <v>111</v>
      </c>
      <c r="B70" s="1" t="s">
        <v>43</v>
      </c>
      <c r="C70" s="1"/>
      <c r="D70" s="1"/>
      <c r="E70" s="1"/>
      <c r="F70" s="1"/>
      <c r="G70" s="7">
        <v>0.11</v>
      </c>
      <c r="H70" s="1">
        <v>150</v>
      </c>
      <c r="I70" s="1" t="s">
        <v>38</v>
      </c>
      <c r="J70" s="1"/>
      <c r="K70" s="1">
        <f t="shared" ref="K70:K94" si="15">E70-J70</f>
        <v>0</v>
      </c>
      <c r="L70" s="1"/>
      <c r="M70" s="1"/>
      <c r="N70" s="1">
        <v>10</v>
      </c>
      <c r="O70" s="1">
        <f t="shared" si="3"/>
        <v>0</v>
      </c>
      <c r="P70" s="5"/>
      <c r="Q70" s="5"/>
      <c r="R70" s="1"/>
      <c r="S70" s="1" t="e">
        <f t="shared" si="4"/>
        <v>#DIV/0!</v>
      </c>
      <c r="T70" s="1" t="e">
        <f t="shared" si="5"/>
        <v>#DIV/0!</v>
      </c>
      <c r="U70" s="1">
        <v>0</v>
      </c>
      <c r="V70" s="1">
        <v>0.2</v>
      </c>
      <c r="W70" s="1">
        <v>0.8</v>
      </c>
      <c r="X70" s="1">
        <v>0.8</v>
      </c>
      <c r="Y70" s="1">
        <v>1.4</v>
      </c>
      <c r="Z70" s="1">
        <v>1.2</v>
      </c>
      <c r="AA70" s="1">
        <v>0.8</v>
      </c>
      <c r="AB70" s="1">
        <v>1</v>
      </c>
      <c r="AC70" s="1">
        <v>1</v>
      </c>
      <c r="AD70" s="1">
        <v>0.6</v>
      </c>
      <c r="AE70" s="1">
        <v>0.2</v>
      </c>
      <c r="AF70" s="18" t="s">
        <v>112</v>
      </c>
      <c r="AG70" s="1">
        <f>G70*P70</f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8" t="s">
        <v>113</v>
      </c>
      <c r="B71" s="1" t="s">
        <v>43</v>
      </c>
      <c r="C71" s="1"/>
      <c r="D71" s="1"/>
      <c r="E71" s="1"/>
      <c r="F71" s="1"/>
      <c r="G71" s="7">
        <v>0.06</v>
      </c>
      <c r="H71" s="1">
        <v>60</v>
      </c>
      <c r="I71" s="1" t="s">
        <v>38</v>
      </c>
      <c r="J71" s="1"/>
      <c r="K71" s="1">
        <f t="shared" si="15"/>
        <v>0</v>
      </c>
      <c r="L71" s="1"/>
      <c r="M71" s="1"/>
      <c r="N71" s="18"/>
      <c r="O71" s="1">
        <f t="shared" ref="O71:O94" si="16">E71/5</f>
        <v>0</v>
      </c>
      <c r="P71" s="19">
        <v>10</v>
      </c>
      <c r="Q71" s="5"/>
      <c r="R71" s="1"/>
      <c r="S71" s="1" t="e">
        <f t="shared" ref="S71:S94" si="17">(F71+N71+P71)/O71</f>
        <v>#DIV/0!</v>
      </c>
      <c r="T71" s="1" t="e">
        <f t="shared" ref="T71:T94" si="18">(F71+N71)/O71</f>
        <v>#DIV/0!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0.4</v>
      </c>
      <c r="AF71" s="18" t="s">
        <v>114</v>
      </c>
      <c r="AG71" s="1">
        <f>G71*P71</f>
        <v>0.6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8" t="s">
        <v>115</v>
      </c>
      <c r="B72" s="1" t="s">
        <v>43</v>
      </c>
      <c r="C72" s="1"/>
      <c r="D72" s="1"/>
      <c r="E72" s="1">
        <v>-1</v>
      </c>
      <c r="F72" s="1"/>
      <c r="G72" s="7">
        <v>0.15</v>
      </c>
      <c r="H72" s="1">
        <v>60</v>
      </c>
      <c r="I72" s="1" t="s">
        <v>38</v>
      </c>
      <c r="J72" s="1">
        <v>3</v>
      </c>
      <c r="K72" s="1">
        <f t="shared" si="15"/>
        <v>-4</v>
      </c>
      <c r="L72" s="1"/>
      <c r="M72" s="1"/>
      <c r="N72" s="18"/>
      <c r="O72" s="1">
        <f t="shared" si="16"/>
        <v>-0.2</v>
      </c>
      <c r="P72" s="19">
        <v>10</v>
      </c>
      <c r="Q72" s="5"/>
      <c r="R72" s="1"/>
      <c r="S72" s="1">
        <f t="shared" si="17"/>
        <v>-50</v>
      </c>
      <c r="T72" s="1">
        <f t="shared" si="18"/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-0.4</v>
      </c>
      <c r="AA72" s="1">
        <v>-0.4</v>
      </c>
      <c r="AB72" s="1">
        <v>0</v>
      </c>
      <c r="AC72" s="1">
        <v>0</v>
      </c>
      <c r="AD72" s="1">
        <v>0</v>
      </c>
      <c r="AE72" s="1">
        <v>1</v>
      </c>
      <c r="AF72" s="18" t="s">
        <v>114</v>
      </c>
      <c r="AG72" s="1">
        <f>G72*P72</f>
        <v>1.5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116</v>
      </c>
      <c r="B73" s="1" t="s">
        <v>43</v>
      </c>
      <c r="C73" s="1">
        <v>7</v>
      </c>
      <c r="D73" s="1">
        <v>10</v>
      </c>
      <c r="E73" s="1">
        <v>2</v>
      </c>
      <c r="F73" s="1">
        <v>5</v>
      </c>
      <c r="G73" s="7">
        <v>0.4</v>
      </c>
      <c r="H73" s="1">
        <v>55</v>
      </c>
      <c r="I73" s="1" t="s">
        <v>38</v>
      </c>
      <c r="J73" s="1">
        <v>2</v>
      </c>
      <c r="K73" s="1">
        <f t="shared" si="15"/>
        <v>0</v>
      </c>
      <c r="L73" s="1"/>
      <c r="M73" s="1"/>
      <c r="N73" s="1"/>
      <c r="O73" s="1">
        <f t="shared" si="16"/>
        <v>0.4</v>
      </c>
      <c r="P73" s="5"/>
      <c r="Q73" s="5"/>
      <c r="R73" s="1"/>
      <c r="S73" s="1">
        <f t="shared" si="17"/>
        <v>12.5</v>
      </c>
      <c r="T73" s="1">
        <f t="shared" si="18"/>
        <v>12.5</v>
      </c>
      <c r="U73" s="1">
        <v>1</v>
      </c>
      <c r="V73" s="1">
        <v>1</v>
      </c>
      <c r="W73" s="1">
        <v>0.2</v>
      </c>
      <c r="X73" s="1">
        <v>0</v>
      </c>
      <c r="Y73" s="1">
        <v>0.8</v>
      </c>
      <c r="Z73" s="1">
        <v>0.8</v>
      </c>
      <c r="AA73" s="1">
        <v>0.4</v>
      </c>
      <c r="AB73" s="1">
        <v>0.4</v>
      </c>
      <c r="AC73" s="1">
        <v>0</v>
      </c>
      <c r="AD73" s="1">
        <v>0</v>
      </c>
      <c r="AE73" s="1">
        <v>0.4</v>
      </c>
      <c r="AF73" s="1"/>
      <c r="AG73" s="1">
        <f>G73*P73</f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117</v>
      </c>
      <c r="B74" s="1" t="s">
        <v>37</v>
      </c>
      <c r="C74" s="1">
        <v>13.018000000000001</v>
      </c>
      <c r="D74" s="1"/>
      <c r="E74" s="1">
        <v>2.879</v>
      </c>
      <c r="F74" s="1">
        <v>10.138999999999999</v>
      </c>
      <c r="G74" s="7">
        <v>1</v>
      </c>
      <c r="H74" s="1">
        <v>55</v>
      </c>
      <c r="I74" s="1" t="s">
        <v>38</v>
      </c>
      <c r="J74" s="1">
        <v>2.2999999999999998</v>
      </c>
      <c r="K74" s="1">
        <f t="shared" si="15"/>
        <v>0.57900000000000018</v>
      </c>
      <c r="L74" s="1"/>
      <c r="M74" s="1"/>
      <c r="N74" s="1"/>
      <c r="O74" s="1">
        <f t="shared" si="16"/>
        <v>0.57579999999999998</v>
      </c>
      <c r="P74" s="5"/>
      <c r="Q74" s="5"/>
      <c r="R74" s="1"/>
      <c r="S74" s="1">
        <f t="shared" si="17"/>
        <v>17.608544633553315</v>
      </c>
      <c r="T74" s="1">
        <f t="shared" si="18"/>
        <v>17.608544633553315</v>
      </c>
      <c r="U74" s="1">
        <v>0.28699999999999998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0.57199999999999995</v>
      </c>
      <c r="AB74" s="1">
        <v>0.86199999999999988</v>
      </c>
      <c r="AC74" s="1">
        <v>1.1292</v>
      </c>
      <c r="AD74" s="1">
        <v>0.83919999999999995</v>
      </c>
      <c r="AE74" s="1">
        <v>0</v>
      </c>
      <c r="AF74" s="23" t="s">
        <v>147</v>
      </c>
      <c r="AG74" s="1">
        <f>G74*P74</f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118</v>
      </c>
      <c r="B75" s="1" t="s">
        <v>37</v>
      </c>
      <c r="C75" s="1">
        <v>126.742</v>
      </c>
      <c r="D75" s="1">
        <v>55.83</v>
      </c>
      <c r="E75" s="1">
        <v>90.682000000000002</v>
      </c>
      <c r="F75" s="1">
        <v>81.507999999999996</v>
      </c>
      <c r="G75" s="7">
        <v>1</v>
      </c>
      <c r="H75" s="1">
        <v>50</v>
      </c>
      <c r="I75" s="1" t="s">
        <v>38</v>
      </c>
      <c r="J75" s="1">
        <v>115.7</v>
      </c>
      <c r="K75" s="1">
        <f t="shared" si="15"/>
        <v>-25.018000000000001</v>
      </c>
      <c r="L75" s="1"/>
      <c r="M75" s="1"/>
      <c r="N75" s="1"/>
      <c r="O75" s="1">
        <f t="shared" si="16"/>
        <v>18.136400000000002</v>
      </c>
      <c r="P75" s="5">
        <f t="shared" si="14"/>
        <v>81.719600000000028</v>
      </c>
      <c r="Q75" s="5"/>
      <c r="R75" s="1"/>
      <c r="S75" s="1">
        <f t="shared" si="17"/>
        <v>9</v>
      </c>
      <c r="T75" s="1">
        <f t="shared" si="18"/>
        <v>4.4941664277364852</v>
      </c>
      <c r="U75" s="1">
        <v>10.0642</v>
      </c>
      <c r="V75" s="1">
        <v>11.0212</v>
      </c>
      <c r="W75" s="1">
        <v>18.106999999999999</v>
      </c>
      <c r="X75" s="1">
        <v>17.205200000000001</v>
      </c>
      <c r="Y75" s="1">
        <v>18.405999999999999</v>
      </c>
      <c r="Z75" s="1">
        <v>20.113399999999999</v>
      </c>
      <c r="AA75" s="1">
        <v>18.114000000000001</v>
      </c>
      <c r="AB75" s="1">
        <v>19.390999999999998</v>
      </c>
      <c r="AC75" s="1">
        <v>18.855399999999999</v>
      </c>
      <c r="AD75" s="1">
        <v>18.261399999999998</v>
      </c>
      <c r="AE75" s="1">
        <v>16.911999999999999</v>
      </c>
      <c r="AF75" s="1"/>
      <c r="AG75" s="1">
        <f>G75*P75</f>
        <v>81.719600000000028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5" t="s">
        <v>119</v>
      </c>
      <c r="B76" s="15" t="s">
        <v>43</v>
      </c>
      <c r="C76" s="15"/>
      <c r="D76" s="15"/>
      <c r="E76" s="15"/>
      <c r="F76" s="15"/>
      <c r="G76" s="16">
        <v>0</v>
      </c>
      <c r="H76" s="15">
        <v>40</v>
      </c>
      <c r="I76" s="15" t="s">
        <v>38</v>
      </c>
      <c r="J76" s="15"/>
      <c r="K76" s="15">
        <f t="shared" si="15"/>
        <v>0</v>
      </c>
      <c r="L76" s="15"/>
      <c r="M76" s="15"/>
      <c r="N76" s="15"/>
      <c r="O76" s="15">
        <f t="shared" si="16"/>
        <v>0</v>
      </c>
      <c r="P76" s="17"/>
      <c r="Q76" s="17"/>
      <c r="R76" s="15"/>
      <c r="S76" s="15" t="e">
        <f t="shared" si="17"/>
        <v>#DIV/0!</v>
      </c>
      <c r="T76" s="15" t="e">
        <f t="shared" si="18"/>
        <v>#DIV/0!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0.2</v>
      </c>
      <c r="AC76" s="15">
        <v>0.2</v>
      </c>
      <c r="AD76" s="15">
        <v>0.2</v>
      </c>
      <c r="AE76" s="15">
        <v>0</v>
      </c>
      <c r="AF76" s="15" t="s">
        <v>120</v>
      </c>
      <c r="AG76" s="15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121</v>
      </c>
      <c r="B77" s="1" t="s">
        <v>43</v>
      </c>
      <c r="C77" s="1">
        <v>10</v>
      </c>
      <c r="D77" s="1"/>
      <c r="E77" s="1"/>
      <c r="F77" s="1">
        <v>10</v>
      </c>
      <c r="G77" s="7">
        <v>0.2</v>
      </c>
      <c r="H77" s="1">
        <v>35</v>
      </c>
      <c r="I77" s="1" t="s">
        <v>38</v>
      </c>
      <c r="J77" s="1"/>
      <c r="K77" s="1">
        <f t="shared" si="15"/>
        <v>0</v>
      </c>
      <c r="L77" s="1"/>
      <c r="M77" s="1"/>
      <c r="N77" s="1"/>
      <c r="O77" s="1">
        <f t="shared" si="16"/>
        <v>0</v>
      </c>
      <c r="P77" s="5"/>
      <c r="Q77" s="5"/>
      <c r="R77" s="1"/>
      <c r="S77" s="1" t="e">
        <f t="shared" si="17"/>
        <v>#DIV/0!</v>
      </c>
      <c r="T77" s="1" t="e">
        <f t="shared" si="18"/>
        <v>#DIV/0!</v>
      </c>
      <c r="U77" s="1">
        <v>0</v>
      </c>
      <c r="V77" s="1">
        <v>0</v>
      </c>
      <c r="W77" s="1">
        <v>0.8</v>
      </c>
      <c r="X77" s="1">
        <v>0.8</v>
      </c>
      <c r="Y77" s="1">
        <v>-0.4</v>
      </c>
      <c r="Z77" s="1">
        <v>-0.4</v>
      </c>
      <c r="AA77" s="1">
        <v>1.2</v>
      </c>
      <c r="AB77" s="1">
        <v>1.2</v>
      </c>
      <c r="AC77" s="1">
        <v>0.6</v>
      </c>
      <c r="AD77" s="1">
        <v>0.4</v>
      </c>
      <c r="AE77" s="1">
        <v>0</v>
      </c>
      <c r="AF77" s="23" t="s">
        <v>148</v>
      </c>
      <c r="AG77" s="1">
        <f>G77*P77</f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122</v>
      </c>
      <c r="B78" s="1" t="s">
        <v>37</v>
      </c>
      <c r="C78" s="1">
        <v>3011.83</v>
      </c>
      <c r="D78" s="1">
        <v>2558.7939999999999</v>
      </c>
      <c r="E78" s="1">
        <v>2389.819</v>
      </c>
      <c r="F78" s="1">
        <v>2824.692</v>
      </c>
      <c r="G78" s="7">
        <v>1</v>
      </c>
      <c r="H78" s="1">
        <v>60</v>
      </c>
      <c r="I78" s="1" t="s">
        <v>38</v>
      </c>
      <c r="J78" s="1">
        <v>2615.5700000000002</v>
      </c>
      <c r="K78" s="1">
        <f t="shared" si="15"/>
        <v>-225.7510000000002</v>
      </c>
      <c r="L78" s="1"/>
      <c r="M78" s="1"/>
      <c r="N78" s="1"/>
      <c r="O78" s="1">
        <f t="shared" si="16"/>
        <v>477.96379999999999</v>
      </c>
      <c r="P78" s="5">
        <f t="shared" ref="P77:P94" si="19">9*O78-N78-F78</f>
        <v>1476.9821999999995</v>
      </c>
      <c r="Q78" s="5"/>
      <c r="R78" s="1"/>
      <c r="S78" s="1">
        <f t="shared" si="17"/>
        <v>8.9999999999999982</v>
      </c>
      <c r="T78" s="1">
        <f t="shared" si="18"/>
        <v>5.909845055211294</v>
      </c>
      <c r="U78" s="1">
        <v>330.61559999999997</v>
      </c>
      <c r="V78" s="1">
        <v>333.15179999999998</v>
      </c>
      <c r="W78" s="1">
        <v>430.52960000000002</v>
      </c>
      <c r="X78" s="1">
        <v>429.07139999999998</v>
      </c>
      <c r="Y78" s="1">
        <v>389.05759999999998</v>
      </c>
      <c r="Z78" s="1">
        <v>379.9692</v>
      </c>
      <c r="AA78" s="1">
        <v>328.25940000000003</v>
      </c>
      <c r="AB78" s="1">
        <v>299.62</v>
      </c>
      <c r="AC78" s="1">
        <v>307.58800000000002</v>
      </c>
      <c r="AD78" s="1">
        <v>309.10500000000002</v>
      </c>
      <c r="AE78" s="1">
        <v>323.2912</v>
      </c>
      <c r="AF78" s="1" t="s">
        <v>59</v>
      </c>
      <c r="AG78" s="1">
        <f>G78*P78</f>
        <v>1476.9821999999995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123</v>
      </c>
      <c r="B79" s="1" t="s">
        <v>37</v>
      </c>
      <c r="C79" s="1">
        <v>1342.3579999999999</v>
      </c>
      <c r="D79" s="1">
        <v>774.81</v>
      </c>
      <c r="E79" s="1">
        <v>1142.67</v>
      </c>
      <c r="F79" s="1">
        <v>903.548</v>
      </c>
      <c r="G79" s="7">
        <v>1</v>
      </c>
      <c r="H79" s="1">
        <v>60</v>
      </c>
      <c r="I79" s="1" t="s">
        <v>38</v>
      </c>
      <c r="J79" s="1">
        <v>1191.5</v>
      </c>
      <c r="K79" s="1">
        <f t="shared" si="15"/>
        <v>-48.829999999999927</v>
      </c>
      <c r="L79" s="1"/>
      <c r="M79" s="1"/>
      <c r="N79" s="1">
        <v>92.205900000000156</v>
      </c>
      <c r="O79" s="1">
        <f t="shared" si="16"/>
        <v>228.53400000000002</v>
      </c>
      <c r="P79" s="5">
        <f t="shared" si="19"/>
        <v>1061.0520999999999</v>
      </c>
      <c r="Q79" s="5"/>
      <c r="R79" s="1"/>
      <c r="S79" s="1">
        <f t="shared" si="17"/>
        <v>9</v>
      </c>
      <c r="T79" s="1">
        <f t="shared" si="18"/>
        <v>4.3571367936499605</v>
      </c>
      <c r="U79" s="1">
        <v>159.21940000000001</v>
      </c>
      <c r="V79" s="1">
        <v>109.28700000000001</v>
      </c>
      <c r="W79" s="1">
        <v>279.01679999999999</v>
      </c>
      <c r="X79" s="1">
        <v>329.15800000000002</v>
      </c>
      <c r="Y79" s="1">
        <v>271.50799999999998</v>
      </c>
      <c r="Z79" s="1">
        <v>222.8768</v>
      </c>
      <c r="AA79" s="1">
        <v>184.1978</v>
      </c>
      <c r="AB79" s="1">
        <v>145.58860000000001</v>
      </c>
      <c r="AC79" s="1">
        <v>42.063000000000002</v>
      </c>
      <c r="AD79" s="1">
        <v>52.270400000000002</v>
      </c>
      <c r="AE79" s="1">
        <v>195.49860000000001</v>
      </c>
      <c r="AF79" s="10" t="s">
        <v>157</v>
      </c>
      <c r="AG79" s="1">
        <f>G79*P79</f>
        <v>1061.0520999999999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124</v>
      </c>
      <c r="B80" s="1" t="s">
        <v>37</v>
      </c>
      <c r="C80" s="1">
        <v>852.15800000000002</v>
      </c>
      <c r="D80" s="1">
        <v>1391.838</v>
      </c>
      <c r="E80" s="1">
        <v>849.33100000000002</v>
      </c>
      <c r="F80" s="1">
        <v>1272.0930000000001</v>
      </c>
      <c r="G80" s="7">
        <v>1</v>
      </c>
      <c r="H80" s="1">
        <v>60</v>
      </c>
      <c r="I80" s="1" t="s">
        <v>38</v>
      </c>
      <c r="J80" s="1">
        <v>960.8</v>
      </c>
      <c r="K80" s="1">
        <f t="shared" si="15"/>
        <v>-111.46899999999994</v>
      </c>
      <c r="L80" s="1"/>
      <c r="M80" s="1"/>
      <c r="N80" s="1"/>
      <c r="O80" s="1">
        <f t="shared" si="16"/>
        <v>169.86619999999999</v>
      </c>
      <c r="P80" s="5">
        <f t="shared" si="19"/>
        <v>256.7027999999998</v>
      </c>
      <c r="Q80" s="5"/>
      <c r="R80" s="1"/>
      <c r="S80" s="1">
        <f t="shared" si="17"/>
        <v>9</v>
      </c>
      <c r="T80" s="1">
        <f t="shared" si="18"/>
        <v>7.4887941214909155</v>
      </c>
      <c r="U80" s="1">
        <v>143.18100000000001</v>
      </c>
      <c r="V80" s="1">
        <v>162.04640000000001</v>
      </c>
      <c r="W80" s="1">
        <v>431.92200000000003</v>
      </c>
      <c r="X80" s="1">
        <v>502.18220000000002</v>
      </c>
      <c r="Y80" s="1">
        <v>303.33640000000003</v>
      </c>
      <c r="Z80" s="1">
        <v>310.85640000000001</v>
      </c>
      <c r="AA80" s="1">
        <v>178.631</v>
      </c>
      <c r="AB80" s="1">
        <v>39.883600000000001</v>
      </c>
      <c r="AC80" s="1">
        <v>146.5984</v>
      </c>
      <c r="AD80" s="1">
        <v>188.49039999999999</v>
      </c>
      <c r="AE80" s="1">
        <v>69.858000000000004</v>
      </c>
      <c r="AF80" s="10" t="s">
        <v>158</v>
      </c>
      <c r="AG80" s="1">
        <f>G80*P80</f>
        <v>256.7027999999998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125</v>
      </c>
      <c r="B81" s="1" t="s">
        <v>37</v>
      </c>
      <c r="C81" s="1">
        <v>3555.6559999999999</v>
      </c>
      <c r="D81" s="1">
        <v>1992.684</v>
      </c>
      <c r="E81" s="21">
        <f>3200.809+E22</f>
        <v>3203.3150000000001</v>
      </c>
      <c r="F81" s="21">
        <f>1959.595+F22</f>
        <v>1957.0889999999999</v>
      </c>
      <c r="G81" s="7">
        <v>1</v>
      </c>
      <c r="H81" s="1">
        <v>60</v>
      </c>
      <c r="I81" s="1" t="s">
        <v>38</v>
      </c>
      <c r="J81" s="1">
        <v>3583.42</v>
      </c>
      <c r="K81" s="1">
        <f t="shared" si="15"/>
        <v>-380.10500000000002</v>
      </c>
      <c r="L81" s="1"/>
      <c r="M81" s="1"/>
      <c r="N81" s="1">
        <v>578.08159999999998</v>
      </c>
      <c r="O81" s="1">
        <f t="shared" si="16"/>
        <v>640.66300000000001</v>
      </c>
      <c r="P81" s="5">
        <f t="shared" si="19"/>
        <v>3230.7964000000011</v>
      </c>
      <c r="Q81" s="5"/>
      <c r="R81" s="1"/>
      <c r="S81" s="1">
        <f t="shared" si="17"/>
        <v>9</v>
      </c>
      <c r="T81" s="1">
        <f t="shared" si="18"/>
        <v>3.957104749298773</v>
      </c>
      <c r="U81" s="1">
        <v>493.75119999999998</v>
      </c>
      <c r="V81" s="1">
        <v>513.53</v>
      </c>
      <c r="W81" s="1">
        <v>430.97480000000002</v>
      </c>
      <c r="X81" s="1">
        <v>491.42099999999999</v>
      </c>
      <c r="Y81" s="1">
        <v>429.42419999999998</v>
      </c>
      <c r="Z81" s="1">
        <v>335.6422</v>
      </c>
      <c r="AA81" s="1">
        <v>294.25259999999997</v>
      </c>
      <c r="AB81" s="1">
        <v>268.75599999999997</v>
      </c>
      <c r="AC81" s="1">
        <v>236.32820000000001</v>
      </c>
      <c r="AD81" s="1">
        <v>257.59399999999999</v>
      </c>
      <c r="AE81" s="1">
        <v>499.1508</v>
      </c>
      <c r="AF81" s="10" t="s">
        <v>144</v>
      </c>
      <c r="AG81" s="1">
        <f>G81*P81</f>
        <v>3230.7964000000011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126</v>
      </c>
      <c r="B82" s="1" t="s">
        <v>37</v>
      </c>
      <c r="C82" s="1">
        <v>9.5210000000000008</v>
      </c>
      <c r="D82" s="1"/>
      <c r="E82" s="1">
        <v>1.359</v>
      </c>
      <c r="F82" s="1">
        <v>1.363</v>
      </c>
      <c r="G82" s="7">
        <v>1</v>
      </c>
      <c r="H82" s="1">
        <v>55</v>
      </c>
      <c r="I82" s="1" t="s">
        <v>38</v>
      </c>
      <c r="J82" s="1">
        <v>2.6</v>
      </c>
      <c r="K82" s="1">
        <f t="shared" si="15"/>
        <v>-1.2410000000000001</v>
      </c>
      <c r="L82" s="1"/>
      <c r="M82" s="1"/>
      <c r="N82" s="1"/>
      <c r="O82" s="1">
        <f t="shared" si="16"/>
        <v>0.27179999999999999</v>
      </c>
      <c r="P82" s="5">
        <v>4</v>
      </c>
      <c r="Q82" s="5"/>
      <c r="R82" s="1"/>
      <c r="S82" s="1">
        <f t="shared" si="17"/>
        <v>19.731420161883737</v>
      </c>
      <c r="T82" s="1">
        <f t="shared" si="18"/>
        <v>5.0147167034584257</v>
      </c>
      <c r="U82" s="1">
        <v>0.27</v>
      </c>
      <c r="V82" s="1">
        <v>0.27</v>
      </c>
      <c r="W82" s="1">
        <v>0.54100000000000004</v>
      </c>
      <c r="X82" s="1">
        <v>0.81099999999999994</v>
      </c>
      <c r="Y82" s="1">
        <v>0.36399999999999999</v>
      </c>
      <c r="Z82" s="1">
        <v>1.1738</v>
      </c>
      <c r="AA82" s="1">
        <v>1.6172</v>
      </c>
      <c r="AB82" s="1">
        <v>0.80740000000000001</v>
      </c>
      <c r="AC82" s="1">
        <v>1.8231999999999999</v>
      </c>
      <c r="AD82" s="1">
        <v>1.2876000000000001</v>
      </c>
      <c r="AE82" s="1">
        <v>-0.2656</v>
      </c>
      <c r="AF82" s="10" t="s">
        <v>153</v>
      </c>
      <c r="AG82" s="1">
        <f>G82*P82</f>
        <v>4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127</v>
      </c>
      <c r="B83" s="1" t="s">
        <v>37</v>
      </c>
      <c r="C83" s="1">
        <v>9.39</v>
      </c>
      <c r="D83" s="1"/>
      <c r="E83" s="1">
        <v>9.4</v>
      </c>
      <c r="F83" s="1">
        <v>-0.01</v>
      </c>
      <c r="G83" s="7">
        <v>1</v>
      </c>
      <c r="H83" s="1">
        <v>55</v>
      </c>
      <c r="I83" s="1" t="s">
        <v>38</v>
      </c>
      <c r="J83" s="1">
        <v>11.7</v>
      </c>
      <c r="K83" s="1">
        <f t="shared" si="15"/>
        <v>-2.2999999999999989</v>
      </c>
      <c r="L83" s="1"/>
      <c r="M83" s="1"/>
      <c r="N83" s="1"/>
      <c r="O83" s="1">
        <f t="shared" si="16"/>
        <v>1.8800000000000001</v>
      </c>
      <c r="P83" s="5">
        <f t="shared" ref="P83" si="20">6*O83-N83-F83</f>
        <v>11.290000000000001</v>
      </c>
      <c r="Q83" s="5"/>
      <c r="R83" s="1"/>
      <c r="S83" s="1">
        <f t="shared" si="17"/>
        <v>6</v>
      </c>
      <c r="T83" s="1">
        <f t="shared" si="18"/>
        <v>-5.3191489361702126E-3</v>
      </c>
      <c r="U83" s="1">
        <v>0.27100000000000002</v>
      </c>
      <c r="V83" s="1">
        <v>0.54039999999999999</v>
      </c>
      <c r="W83" s="1">
        <v>0.53780000000000006</v>
      </c>
      <c r="X83" s="1">
        <v>0.26840000000000003</v>
      </c>
      <c r="Y83" s="1">
        <v>1.0680000000000001</v>
      </c>
      <c r="Z83" s="1">
        <v>1.6419999999999999</v>
      </c>
      <c r="AA83" s="1">
        <v>1.1062000000000001</v>
      </c>
      <c r="AB83" s="1">
        <v>0.79299999999999993</v>
      </c>
      <c r="AC83" s="1">
        <v>0.80059999999999998</v>
      </c>
      <c r="AD83" s="1">
        <v>0.65820000000000001</v>
      </c>
      <c r="AE83" s="1">
        <v>1.7287999999999999</v>
      </c>
      <c r="AF83" s="10" t="s">
        <v>155</v>
      </c>
      <c r="AG83" s="1">
        <f>G83*P83</f>
        <v>11.290000000000001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128</v>
      </c>
      <c r="B84" s="1" t="s">
        <v>37</v>
      </c>
      <c r="C84" s="1">
        <v>22.751999999999999</v>
      </c>
      <c r="D84" s="1"/>
      <c r="E84" s="1">
        <v>2.66</v>
      </c>
      <c r="F84" s="1">
        <v>20.091999999999999</v>
      </c>
      <c r="G84" s="7">
        <v>1</v>
      </c>
      <c r="H84" s="1">
        <v>55</v>
      </c>
      <c r="I84" s="1" t="s">
        <v>38</v>
      </c>
      <c r="J84" s="1">
        <v>2.2999999999999998</v>
      </c>
      <c r="K84" s="1">
        <f t="shared" si="15"/>
        <v>0.36000000000000032</v>
      </c>
      <c r="L84" s="1"/>
      <c r="M84" s="1"/>
      <c r="N84" s="1"/>
      <c r="O84" s="1">
        <f t="shared" si="16"/>
        <v>0.53200000000000003</v>
      </c>
      <c r="P84" s="5"/>
      <c r="Q84" s="5"/>
      <c r="R84" s="1"/>
      <c r="S84" s="1">
        <f t="shared" si="17"/>
        <v>37.766917293233078</v>
      </c>
      <c r="T84" s="1">
        <f t="shared" si="18"/>
        <v>37.766917293233078</v>
      </c>
      <c r="U84" s="1">
        <v>0.53099999999999992</v>
      </c>
      <c r="V84" s="1">
        <v>0.26500000000000001</v>
      </c>
      <c r="W84" s="1">
        <v>0.2676</v>
      </c>
      <c r="X84" s="1">
        <v>0.2676</v>
      </c>
      <c r="Y84" s="1">
        <v>0</v>
      </c>
      <c r="Z84" s="1">
        <v>0.27600000000000002</v>
      </c>
      <c r="AA84" s="1">
        <v>1.621</v>
      </c>
      <c r="AB84" s="1">
        <v>1.345</v>
      </c>
      <c r="AC84" s="1">
        <v>0.26800000000000002</v>
      </c>
      <c r="AD84" s="1">
        <v>0.54239999999999999</v>
      </c>
      <c r="AE84" s="1">
        <v>1.0828</v>
      </c>
      <c r="AF84" s="23" t="s">
        <v>149</v>
      </c>
      <c r="AG84" s="1">
        <f>G84*P84</f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129</v>
      </c>
      <c r="B85" s="1" t="s">
        <v>37</v>
      </c>
      <c r="C85" s="1">
        <v>11.066000000000001</v>
      </c>
      <c r="D85" s="1">
        <v>72.194000000000003</v>
      </c>
      <c r="E85" s="1">
        <v>2.423</v>
      </c>
      <c r="F85" s="1">
        <v>79.227000000000004</v>
      </c>
      <c r="G85" s="7">
        <v>1</v>
      </c>
      <c r="H85" s="1">
        <v>60</v>
      </c>
      <c r="I85" s="1" t="s">
        <v>38</v>
      </c>
      <c r="J85" s="1">
        <v>2.4</v>
      </c>
      <c r="K85" s="1">
        <f t="shared" si="15"/>
        <v>2.3000000000000131E-2</v>
      </c>
      <c r="L85" s="1"/>
      <c r="M85" s="1"/>
      <c r="N85" s="1">
        <v>22.550000000000018</v>
      </c>
      <c r="O85" s="1">
        <f t="shared" si="16"/>
        <v>0.48460000000000003</v>
      </c>
      <c r="P85" s="5"/>
      <c r="Q85" s="5"/>
      <c r="R85" s="1"/>
      <c r="S85" s="1">
        <f t="shared" si="17"/>
        <v>210.02269913330585</v>
      </c>
      <c r="T85" s="1">
        <f t="shared" si="18"/>
        <v>210.02269913330585</v>
      </c>
      <c r="U85" s="1">
        <v>8.7010000000000005</v>
      </c>
      <c r="V85" s="1">
        <v>9.3469999999999995</v>
      </c>
      <c r="W85" s="1">
        <v>4.1869999999999994</v>
      </c>
      <c r="X85" s="1">
        <v>3.218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23" t="s">
        <v>150</v>
      </c>
      <c r="AG85" s="1">
        <f>G85*P85</f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130</v>
      </c>
      <c r="B86" s="1" t="s">
        <v>43</v>
      </c>
      <c r="C86" s="1">
        <v>41</v>
      </c>
      <c r="D86" s="1"/>
      <c r="E86" s="1">
        <v>11</v>
      </c>
      <c r="F86" s="1">
        <v>27</v>
      </c>
      <c r="G86" s="7">
        <v>0.3</v>
      </c>
      <c r="H86" s="1">
        <v>40</v>
      </c>
      <c r="I86" s="1" t="s">
        <v>38</v>
      </c>
      <c r="J86" s="1">
        <v>14</v>
      </c>
      <c r="K86" s="1">
        <f t="shared" si="15"/>
        <v>-3</v>
      </c>
      <c r="L86" s="1"/>
      <c r="M86" s="1"/>
      <c r="N86" s="1"/>
      <c r="O86" s="1">
        <f t="shared" si="16"/>
        <v>2.2000000000000002</v>
      </c>
      <c r="P86" s="5"/>
      <c r="Q86" s="5"/>
      <c r="R86" s="1"/>
      <c r="S86" s="1">
        <f t="shared" si="17"/>
        <v>12.272727272727272</v>
      </c>
      <c r="T86" s="1">
        <f t="shared" si="18"/>
        <v>12.272727272727272</v>
      </c>
      <c r="U86" s="1">
        <v>1</v>
      </c>
      <c r="V86" s="1">
        <v>0.4</v>
      </c>
      <c r="W86" s="1">
        <v>2.4</v>
      </c>
      <c r="X86" s="1">
        <v>3.6</v>
      </c>
      <c r="Y86" s="1">
        <v>2.6</v>
      </c>
      <c r="Z86" s="1">
        <v>2</v>
      </c>
      <c r="AA86" s="1">
        <v>1.2</v>
      </c>
      <c r="AB86" s="1">
        <v>0</v>
      </c>
      <c r="AC86" s="1">
        <v>1.6</v>
      </c>
      <c r="AD86" s="1">
        <v>3</v>
      </c>
      <c r="AE86" s="1">
        <v>1.8</v>
      </c>
      <c r="AF86" s="24" t="s">
        <v>131</v>
      </c>
      <c r="AG86" s="1">
        <f>G86*P86</f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132</v>
      </c>
      <c r="B87" s="1" t="s">
        <v>43</v>
      </c>
      <c r="C87" s="1">
        <v>50</v>
      </c>
      <c r="D87" s="1">
        <v>9</v>
      </c>
      <c r="E87" s="1">
        <v>10</v>
      </c>
      <c r="F87" s="1">
        <v>47</v>
      </c>
      <c r="G87" s="7">
        <v>0.3</v>
      </c>
      <c r="H87" s="1">
        <v>40</v>
      </c>
      <c r="I87" s="1" t="s">
        <v>38</v>
      </c>
      <c r="J87" s="1">
        <v>13</v>
      </c>
      <c r="K87" s="1">
        <f t="shared" si="15"/>
        <v>-3</v>
      </c>
      <c r="L87" s="1"/>
      <c r="M87" s="1"/>
      <c r="N87" s="1"/>
      <c r="O87" s="1">
        <f t="shared" si="16"/>
        <v>2</v>
      </c>
      <c r="P87" s="5"/>
      <c r="Q87" s="5"/>
      <c r="R87" s="1"/>
      <c r="S87" s="1">
        <f t="shared" si="17"/>
        <v>23.5</v>
      </c>
      <c r="T87" s="1">
        <f t="shared" si="18"/>
        <v>23.5</v>
      </c>
      <c r="U87" s="1">
        <v>0.8</v>
      </c>
      <c r="V87" s="1">
        <v>0.6</v>
      </c>
      <c r="W87" s="1">
        <v>4</v>
      </c>
      <c r="X87" s="1">
        <v>4.5999999999999996</v>
      </c>
      <c r="Y87" s="1">
        <v>2.6</v>
      </c>
      <c r="Z87" s="1">
        <v>2.2000000000000002</v>
      </c>
      <c r="AA87" s="1">
        <v>1.2</v>
      </c>
      <c r="AB87" s="1">
        <v>0.4</v>
      </c>
      <c r="AC87" s="1">
        <v>1.4</v>
      </c>
      <c r="AD87" s="1">
        <v>2.2000000000000002</v>
      </c>
      <c r="AE87" s="1">
        <v>2.2000000000000002</v>
      </c>
      <c r="AF87" s="23" t="s">
        <v>151</v>
      </c>
      <c r="AG87" s="1">
        <f>G87*P87</f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133</v>
      </c>
      <c r="B88" s="1" t="s">
        <v>43</v>
      </c>
      <c r="C88" s="1">
        <v>119</v>
      </c>
      <c r="D88" s="1">
        <v>60</v>
      </c>
      <c r="E88" s="1">
        <v>77</v>
      </c>
      <c r="F88" s="1">
        <v>80</v>
      </c>
      <c r="G88" s="7">
        <v>0.3</v>
      </c>
      <c r="H88" s="1">
        <v>40</v>
      </c>
      <c r="I88" s="1" t="s">
        <v>38</v>
      </c>
      <c r="J88" s="1">
        <v>108</v>
      </c>
      <c r="K88" s="1">
        <f t="shared" si="15"/>
        <v>-31</v>
      </c>
      <c r="L88" s="1"/>
      <c r="M88" s="1"/>
      <c r="N88" s="1">
        <v>12.400000000000009</v>
      </c>
      <c r="O88" s="1">
        <f t="shared" si="16"/>
        <v>15.4</v>
      </c>
      <c r="P88" s="5">
        <f t="shared" si="19"/>
        <v>46.199999999999989</v>
      </c>
      <c r="Q88" s="5"/>
      <c r="R88" s="1"/>
      <c r="S88" s="1">
        <f t="shared" si="17"/>
        <v>9</v>
      </c>
      <c r="T88" s="1">
        <f t="shared" si="18"/>
        <v>6</v>
      </c>
      <c r="U88" s="1">
        <v>13.4</v>
      </c>
      <c r="V88" s="1">
        <v>15.4</v>
      </c>
      <c r="W88" s="1">
        <v>18.2</v>
      </c>
      <c r="X88" s="1">
        <v>17</v>
      </c>
      <c r="Y88" s="1">
        <v>18.8</v>
      </c>
      <c r="Z88" s="1">
        <v>17.399999999999999</v>
      </c>
      <c r="AA88" s="1">
        <v>15</v>
      </c>
      <c r="AB88" s="1">
        <v>14</v>
      </c>
      <c r="AC88" s="1">
        <v>17</v>
      </c>
      <c r="AD88" s="1">
        <v>14.6</v>
      </c>
      <c r="AE88" s="1">
        <v>4.8</v>
      </c>
      <c r="AF88" s="1"/>
      <c r="AG88" s="1">
        <f>G88*P88</f>
        <v>13.859999999999996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134</v>
      </c>
      <c r="B89" s="1" t="s">
        <v>37</v>
      </c>
      <c r="C89" s="1">
        <v>8344.2279999999992</v>
      </c>
      <c r="D89" s="1">
        <v>2172.1089999999999</v>
      </c>
      <c r="E89" s="1">
        <v>6194.6409999999996</v>
      </c>
      <c r="F89" s="1">
        <v>3685.681</v>
      </c>
      <c r="G89" s="7">
        <v>1</v>
      </c>
      <c r="H89" s="1">
        <v>40</v>
      </c>
      <c r="I89" s="1" t="s">
        <v>38</v>
      </c>
      <c r="J89" s="1">
        <v>6409.2479999999996</v>
      </c>
      <c r="K89" s="1">
        <f t="shared" si="15"/>
        <v>-214.60699999999997</v>
      </c>
      <c r="L89" s="1"/>
      <c r="M89" s="1"/>
      <c r="N89" s="1"/>
      <c r="O89" s="1">
        <f t="shared" si="16"/>
        <v>1238.9281999999998</v>
      </c>
      <c r="P89" s="5">
        <f t="shared" si="19"/>
        <v>7464.6727999999985</v>
      </c>
      <c r="Q89" s="5"/>
      <c r="R89" s="1"/>
      <c r="S89" s="1">
        <f t="shared" si="17"/>
        <v>9</v>
      </c>
      <c r="T89" s="1">
        <f t="shared" si="18"/>
        <v>2.974894751770119</v>
      </c>
      <c r="U89" s="1">
        <v>796.32719999999995</v>
      </c>
      <c r="V89" s="1">
        <v>861.65599999999995</v>
      </c>
      <c r="W89" s="1">
        <v>1080.6841999999999</v>
      </c>
      <c r="X89" s="1">
        <v>1191.4369999999999</v>
      </c>
      <c r="Y89" s="1">
        <v>1218.242</v>
      </c>
      <c r="Z89" s="1">
        <v>925.68359999999996</v>
      </c>
      <c r="AA89" s="1">
        <v>879.6028</v>
      </c>
      <c r="AB89" s="1">
        <v>855.40400000000011</v>
      </c>
      <c r="AC89" s="1">
        <v>742.90719999999999</v>
      </c>
      <c r="AD89" s="1">
        <v>740.13679999999999</v>
      </c>
      <c r="AE89" s="1">
        <v>891.43459999999993</v>
      </c>
      <c r="AF89" s="1" t="s">
        <v>59</v>
      </c>
      <c r="AG89" s="1">
        <f>G89*P89</f>
        <v>7464.6727999999985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135</v>
      </c>
      <c r="B90" s="1" t="s">
        <v>43</v>
      </c>
      <c r="C90" s="1">
        <v>303</v>
      </c>
      <c r="D90" s="1">
        <v>120</v>
      </c>
      <c r="E90" s="1">
        <v>156</v>
      </c>
      <c r="F90" s="1">
        <v>230</v>
      </c>
      <c r="G90" s="7">
        <v>0.3</v>
      </c>
      <c r="H90" s="1">
        <v>40</v>
      </c>
      <c r="I90" s="1" t="s">
        <v>38</v>
      </c>
      <c r="J90" s="1">
        <v>201</v>
      </c>
      <c r="K90" s="1">
        <f t="shared" si="15"/>
        <v>-45</v>
      </c>
      <c r="L90" s="1"/>
      <c r="M90" s="1"/>
      <c r="N90" s="1"/>
      <c r="O90" s="1">
        <f t="shared" si="16"/>
        <v>31.2</v>
      </c>
      <c r="P90" s="5">
        <f t="shared" si="19"/>
        <v>50.800000000000011</v>
      </c>
      <c r="Q90" s="5"/>
      <c r="R90" s="1"/>
      <c r="S90" s="1">
        <f t="shared" si="17"/>
        <v>9</v>
      </c>
      <c r="T90" s="1">
        <f t="shared" si="18"/>
        <v>7.3717948717948723</v>
      </c>
      <c r="U90" s="1">
        <v>22</v>
      </c>
      <c r="V90" s="1">
        <v>22.8</v>
      </c>
      <c r="W90" s="1">
        <v>41.8</v>
      </c>
      <c r="X90" s="1">
        <v>38.4</v>
      </c>
      <c r="Y90" s="1">
        <v>38.200000000000003</v>
      </c>
      <c r="Z90" s="1">
        <v>36.4</v>
      </c>
      <c r="AA90" s="1">
        <v>30.4</v>
      </c>
      <c r="AB90" s="1">
        <v>33</v>
      </c>
      <c r="AC90" s="1">
        <v>34.799999999999997</v>
      </c>
      <c r="AD90" s="1">
        <v>31</v>
      </c>
      <c r="AE90" s="1">
        <v>27.4</v>
      </c>
      <c r="AF90" s="20" t="s">
        <v>39</v>
      </c>
      <c r="AG90" s="1">
        <f>G90*P90</f>
        <v>15.240000000000002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136</v>
      </c>
      <c r="B91" s="1" t="s">
        <v>43</v>
      </c>
      <c r="C91" s="1">
        <v>130</v>
      </c>
      <c r="D91" s="1">
        <v>168</v>
      </c>
      <c r="E91" s="1">
        <v>90</v>
      </c>
      <c r="F91" s="1">
        <v>199</v>
      </c>
      <c r="G91" s="7">
        <v>0.3</v>
      </c>
      <c r="H91" s="1">
        <v>40</v>
      </c>
      <c r="I91" s="1" t="s">
        <v>38</v>
      </c>
      <c r="J91" s="1">
        <v>111</v>
      </c>
      <c r="K91" s="1">
        <f t="shared" si="15"/>
        <v>-21</v>
      </c>
      <c r="L91" s="1"/>
      <c r="M91" s="1"/>
      <c r="N91" s="1"/>
      <c r="O91" s="1">
        <f t="shared" si="16"/>
        <v>18</v>
      </c>
      <c r="P91" s="5"/>
      <c r="Q91" s="5"/>
      <c r="R91" s="1"/>
      <c r="S91" s="1">
        <f t="shared" si="17"/>
        <v>11.055555555555555</v>
      </c>
      <c r="T91" s="1">
        <f t="shared" si="18"/>
        <v>11.055555555555555</v>
      </c>
      <c r="U91" s="1">
        <v>5.2</v>
      </c>
      <c r="V91" s="1">
        <v>9.6</v>
      </c>
      <c r="W91" s="1">
        <v>27.4</v>
      </c>
      <c r="X91" s="1">
        <v>21.2</v>
      </c>
      <c r="Y91" s="1">
        <v>-1.2</v>
      </c>
      <c r="Z91" s="1">
        <v>1.8</v>
      </c>
      <c r="AA91" s="1">
        <v>14.8</v>
      </c>
      <c r="AB91" s="1">
        <v>10.4</v>
      </c>
      <c r="AC91" s="1">
        <v>0</v>
      </c>
      <c r="AD91" s="1">
        <v>3.8</v>
      </c>
      <c r="AE91" s="1">
        <v>11.8</v>
      </c>
      <c r="AF91" s="1" t="s">
        <v>137</v>
      </c>
      <c r="AG91" s="1">
        <f>G91*P91</f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138</v>
      </c>
      <c r="B92" s="1" t="s">
        <v>37</v>
      </c>
      <c r="C92" s="1">
        <v>24.675999999999998</v>
      </c>
      <c r="D92" s="1">
        <v>1.4550000000000001</v>
      </c>
      <c r="E92" s="1">
        <v>16.355</v>
      </c>
      <c r="F92" s="1">
        <v>6.9859999999999998</v>
      </c>
      <c r="G92" s="7">
        <v>1</v>
      </c>
      <c r="H92" s="1">
        <v>45</v>
      </c>
      <c r="I92" s="1" t="s">
        <v>38</v>
      </c>
      <c r="J92" s="1">
        <v>13.8</v>
      </c>
      <c r="K92" s="1">
        <f t="shared" si="15"/>
        <v>2.5549999999999997</v>
      </c>
      <c r="L92" s="1"/>
      <c r="M92" s="1"/>
      <c r="N92" s="1"/>
      <c r="O92" s="1">
        <f t="shared" si="16"/>
        <v>3.2709999999999999</v>
      </c>
      <c r="P92" s="5">
        <f t="shared" ref="P92:P93" si="21">8*O92-N92-F92</f>
        <v>19.181999999999999</v>
      </c>
      <c r="Q92" s="5"/>
      <c r="R92" s="1"/>
      <c r="S92" s="1">
        <f t="shared" si="17"/>
        <v>8</v>
      </c>
      <c r="T92" s="1">
        <f t="shared" si="18"/>
        <v>2.1357383063283399</v>
      </c>
      <c r="U92" s="1">
        <v>0.27760000000000001</v>
      </c>
      <c r="V92" s="1">
        <v>0</v>
      </c>
      <c r="W92" s="1">
        <v>1.8814</v>
      </c>
      <c r="X92" s="1">
        <v>2.4003999999999999</v>
      </c>
      <c r="Y92" s="1">
        <v>1.0613999999999999</v>
      </c>
      <c r="Z92" s="1">
        <v>0.54100000000000004</v>
      </c>
      <c r="AA92" s="1">
        <v>0.53179999999999994</v>
      </c>
      <c r="AB92" s="1">
        <v>0.53179999999999994</v>
      </c>
      <c r="AC92" s="1">
        <v>1.31</v>
      </c>
      <c r="AD92" s="1">
        <v>1.31</v>
      </c>
      <c r="AE92" s="1">
        <v>1.5758000000000001</v>
      </c>
      <c r="AF92" s="1" t="s">
        <v>139</v>
      </c>
      <c r="AG92" s="1">
        <f>G92*P92</f>
        <v>19.181999999999999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140</v>
      </c>
      <c r="B93" s="1" t="s">
        <v>43</v>
      </c>
      <c r="C93" s="1">
        <v>19</v>
      </c>
      <c r="D93" s="1"/>
      <c r="E93" s="1">
        <v>12</v>
      </c>
      <c r="F93" s="1">
        <v>4</v>
      </c>
      <c r="G93" s="7">
        <v>0.33</v>
      </c>
      <c r="H93" s="1">
        <v>40</v>
      </c>
      <c r="I93" s="1" t="s">
        <v>38</v>
      </c>
      <c r="J93" s="1">
        <v>18</v>
      </c>
      <c r="K93" s="1">
        <f t="shared" si="15"/>
        <v>-6</v>
      </c>
      <c r="L93" s="1"/>
      <c r="M93" s="1"/>
      <c r="N93" s="1"/>
      <c r="O93" s="1">
        <f t="shared" si="16"/>
        <v>2.4</v>
      </c>
      <c r="P93" s="5">
        <f t="shared" si="21"/>
        <v>15.2</v>
      </c>
      <c r="Q93" s="5"/>
      <c r="R93" s="1"/>
      <c r="S93" s="1">
        <f t="shared" si="17"/>
        <v>8</v>
      </c>
      <c r="T93" s="1">
        <f t="shared" si="18"/>
        <v>1.6666666666666667</v>
      </c>
      <c r="U93" s="1">
        <v>1.4</v>
      </c>
      <c r="V93" s="1">
        <v>0.6</v>
      </c>
      <c r="W93" s="1">
        <v>2.2000000000000002</v>
      </c>
      <c r="X93" s="1">
        <v>2</v>
      </c>
      <c r="Y93" s="1">
        <v>1.2</v>
      </c>
      <c r="Z93" s="1">
        <v>2</v>
      </c>
      <c r="AA93" s="1">
        <v>2.4</v>
      </c>
      <c r="AB93" s="1">
        <v>2.6</v>
      </c>
      <c r="AC93" s="1">
        <v>1.6</v>
      </c>
      <c r="AD93" s="1">
        <v>0.4</v>
      </c>
      <c r="AE93" s="1">
        <v>2.2000000000000002</v>
      </c>
      <c r="AF93" s="1"/>
      <c r="AG93" s="1">
        <f>G93*P93</f>
        <v>5.016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141</v>
      </c>
      <c r="B94" s="1" t="s">
        <v>43</v>
      </c>
      <c r="C94" s="1">
        <v>15</v>
      </c>
      <c r="D94" s="1"/>
      <c r="E94" s="1">
        <v>2</v>
      </c>
      <c r="F94" s="1">
        <v>11</v>
      </c>
      <c r="G94" s="7">
        <v>0.33</v>
      </c>
      <c r="H94" s="1">
        <v>50</v>
      </c>
      <c r="I94" s="1" t="s">
        <v>38</v>
      </c>
      <c r="J94" s="1">
        <v>2</v>
      </c>
      <c r="K94" s="1">
        <f t="shared" si="15"/>
        <v>0</v>
      </c>
      <c r="L94" s="1"/>
      <c r="M94" s="1"/>
      <c r="N94" s="1"/>
      <c r="O94" s="1">
        <f t="shared" si="16"/>
        <v>0.4</v>
      </c>
      <c r="P94" s="5"/>
      <c r="Q94" s="5"/>
      <c r="R94" s="1"/>
      <c r="S94" s="1">
        <f t="shared" si="17"/>
        <v>27.5</v>
      </c>
      <c r="T94" s="1">
        <f t="shared" si="18"/>
        <v>27.5</v>
      </c>
      <c r="U94" s="1">
        <v>0.4</v>
      </c>
      <c r="V94" s="1">
        <v>0.2</v>
      </c>
      <c r="W94" s="1">
        <v>0</v>
      </c>
      <c r="X94" s="1">
        <v>0</v>
      </c>
      <c r="Y94" s="1">
        <v>0</v>
      </c>
      <c r="Z94" s="1">
        <v>0</v>
      </c>
      <c r="AA94" s="1">
        <v>0.6</v>
      </c>
      <c r="AB94" s="1">
        <v>1.2</v>
      </c>
      <c r="AC94" s="1">
        <v>0.6</v>
      </c>
      <c r="AD94" s="1">
        <v>0.2</v>
      </c>
      <c r="AE94" s="1">
        <v>0.4</v>
      </c>
      <c r="AF94" s="23" t="s">
        <v>152</v>
      </c>
      <c r="AG94" s="1">
        <f>G94*P94</f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  <row r="500" spans="1:48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</row>
  </sheetData>
  <autoFilter ref="A3:AG94" xr:uid="{92F93AB8-795E-42E7-AD14-6302FF2057D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2025-03-12T07:25:25Z</dcterms:created>
  <dcterms:modified xsi:type="dcterms:W3CDTF">2025-03-12T07:52:09Z</dcterms:modified>
</cp:coreProperties>
</file>