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5 ПОКОМ КИ филиалы\1 машина Бердянск_Патяка\"/>
    </mc:Choice>
  </mc:AlternateContent>
  <xr:revisionPtr revIDLastSave="0" documentId="13_ncr:1_{A4774EBC-C61C-4B82-A8C4-62B75D0291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Y534" i="1"/>
  <c r="X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BP530" i="1"/>
  <c r="BO530" i="1"/>
  <c r="BN530" i="1"/>
  <c r="BM530" i="1"/>
  <c r="Z530" i="1"/>
  <c r="Z534" i="1" s="1"/>
  <c r="Y530" i="1"/>
  <c r="Y535" i="1" s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Y442" i="1" s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X426" i="1"/>
  <c r="X425" i="1"/>
  <c r="BO424" i="1"/>
  <c r="BN424" i="1"/>
  <c r="BM424" i="1"/>
  <c r="Z424" i="1"/>
  <c r="Z425" i="1" s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BP401" i="1" s="1"/>
  <c r="P401" i="1"/>
  <c r="X397" i="1"/>
  <c r="X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91" i="1"/>
  <c r="Y390" i="1"/>
  <c r="X390" i="1"/>
  <c r="BP389" i="1"/>
  <c r="BO389" i="1"/>
  <c r="BN389" i="1"/>
  <c r="BM389" i="1"/>
  <c r="Z389" i="1"/>
  <c r="Z390" i="1" s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40" i="1"/>
  <c r="Y339" i="1"/>
  <c r="X339" i="1"/>
  <c r="BP338" i="1"/>
  <c r="BO338" i="1"/>
  <c r="BN338" i="1"/>
  <c r="BM338" i="1"/>
  <c r="Z338" i="1"/>
  <c r="Z339" i="1" s="1"/>
  <c r="Y338" i="1"/>
  <c r="U635" i="1" s="1"/>
  <c r="P338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X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X197" i="1"/>
  <c r="X196" i="1"/>
  <c r="BO195" i="1"/>
  <c r="BM195" i="1"/>
  <c r="Y195" i="1"/>
  <c r="P195" i="1"/>
  <c r="BO194" i="1"/>
  <c r="BM194" i="1"/>
  <c r="Y194" i="1"/>
  <c r="Y196" i="1" s="1"/>
  <c r="P194" i="1"/>
  <c r="X191" i="1"/>
  <c r="X190" i="1"/>
  <c r="BO189" i="1"/>
  <c r="BM189" i="1"/>
  <c r="Y189" i="1"/>
  <c r="P189" i="1"/>
  <c r="BO188" i="1"/>
  <c r="BM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P182" i="1"/>
  <c r="BO181" i="1"/>
  <c r="BM181" i="1"/>
  <c r="Y181" i="1"/>
  <c r="X179" i="1"/>
  <c r="X178" i="1"/>
  <c r="BO177" i="1"/>
  <c r="BM177" i="1"/>
  <c r="Y177" i="1"/>
  <c r="P177" i="1"/>
  <c r="X173" i="1"/>
  <c r="X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N142" i="1"/>
  <c r="BM142" i="1"/>
  <c r="Z142" i="1"/>
  <c r="Y142" i="1"/>
  <c r="BP142" i="1" s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1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626" i="1" s="1"/>
  <c r="Y22" i="1"/>
  <c r="P22" i="1"/>
  <c r="H10" i="1"/>
  <c r="A9" i="1"/>
  <c r="F10" i="1" s="1"/>
  <c r="D7" i="1"/>
  <c r="Q6" i="1"/>
  <c r="P2" i="1"/>
  <c r="BP171" i="1" l="1"/>
  <c r="BN171" i="1"/>
  <c r="Z171" i="1"/>
  <c r="BP195" i="1"/>
  <c r="BN195" i="1"/>
  <c r="Z195" i="1"/>
  <c r="BP199" i="1"/>
  <c r="BN199" i="1"/>
  <c r="Z199" i="1"/>
  <c r="BP221" i="1"/>
  <c r="BN221" i="1"/>
  <c r="Z221" i="1"/>
  <c r="BP250" i="1"/>
  <c r="BN250" i="1"/>
  <c r="Z250" i="1"/>
  <c r="O635" i="1"/>
  <c r="Y277" i="1"/>
  <c r="BP276" i="1"/>
  <c r="BN276" i="1"/>
  <c r="Z276" i="1"/>
  <c r="Z277" i="1" s="1"/>
  <c r="BP281" i="1"/>
  <c r="BN281" i="1"/>
  <c r="Z281" i="1"/>
  <c r="BP347" i="1"/>
  <c r="BN347" i="1"/>
  <c r="Z347" i="1"/>
  <c r="BP384" i="1"/>
  <c r="BN384" i="1"/>
  <c r="Z384" i="1"/>
  <c r="BP435" i="1"/>
  <c r="BN435" i="1"/>
  <c r="Z435" i="1"/>
  <c r="Y455" i="1"/>
  <c r="Y454" i="1"/>
  <c r="BP453" i="1"/>
  <c r="BN453" i="1"/>
  <c r="Z453" i="1"/>
  <c r="Z454" i="1" s="1"/>
  <c r="BP463" i="1"/>
  <c r="BN463" i="1"/>
  <c r="Z463" i="1"/>
  <c r="BP469" i="1"/>
  <c r="BN469" i="1"/>
  <c r="Z469" i="1"/>
  <c r="BP565" i="1"/>
  <c r="BN565" i="1"/>
  <c r="Z565" i="1"/>
  <c r="BP567" i="1"/>
  <c r="BN567" i="1"/>
  <c r="Z567" i="1"/>
  <c r="X629" i="1"/>
  <c r="Z29" i="1"/>
  <c r="Z30" i="1" s="1"/>
  <c r="BN29" i="1"/>
  <c r="BP29" i="1"/>
  <c r="Y30" i="1"/>
  <c r="Z35" i="1"/>
  <c r="BN35" i="1"/>
  <c r="Z50" i="1"/>
  <c r="BN50" i="1"/>
  <c r="Z62" i="1"/>
  <c r="BN62" i="1"/>
  <c r="Z74" i="1"/>
  <c r="BN74" i="1"/>
  <c r="Z91" i="1"/>
  <c r="BN91" i="1"/>
  <c r="Y107" i="1"/>
  <c r="Z110" i="1"/>
  <c r="BN110" i="1"/>
  <c r="Z120" i="1"/>
  <c r="BN120" i="1"/>
  <c r="Z124" i="1"/>
  <c r="BN124" i="1"/>
  <c r="Z127" i="1"/>
  <c r="BN127" i="1"/>
  <c r="Z128" i="1"/>
  <c r="BN128" i="1"/>
  <c r="Z131" i="1"/>
  <c r="BN131" i="1"/>
  <c r="BP182" i="1"/>
  <c r="BN182" i="1"/>
  <c r="Z182" i="1"/>
  <c r="BP211" i="1"/>
  <c r="BN211" i="1"/>
  <c r="Z211" i="1"/>
  <c r="BP239" i="1"/>
  <c r="BN239" i="1"/>
  <c r="Z239" i="1"/>
  <c r="BP265" i="1"/>
  <c r="BN265" i="1"/>
  <c r="Z265" i="1"/>
  <c r="BP292" i="1"/>
  <c r="BN292" i="1"/>
  <c r="Z292" i="1"/>
  <c r="BP361" i="1"/>
  <c r="BN361" i="1"/>
  <c r="Z361" i="1"/>
  <c r="BP405" i="1"/>
  <c r="BN405" i="1"/>
  <c r="Z405" i="1"/>
  <c r="BP448" i="1"/>
  <c r="BN448" i="1"/>
  <c r="Z448" i="1"/>
  <c r="BP464" i="1"/>
  <c r="BN464" i="1"/>
  <c r="Z464" i="1"/>
  <c r="BP470" i="1"/>
  <c r="BN470" i="1"/>
  <c r="Z470" i="1"/>
  <c r="BP566" i="1"/>
  <c r="BN566" i="1"/>
  <c r="Z566" i="1"/>
  <c r="BP568" i="1"/>
  <c r="BN568" i="1"/>
  <c r="Z568" i="1"/>
  <c r="Z401" i="1"/>
  <c r="BN401" i="1"/>
  <c r="BP52" i="1"/>
  <c r="BN52" i="1"/>
  <c r="Z52" i="1"/>
  <c r="Y72" i="1"/>
  <c r="BP66" i="1"/>
  <c r="BN66" i="1"/>
  <c r="Z66" i="1"/>
  <c r="BP76" i="1"/>
  <c r="BN76" i="1"/>
  <c r="Z76" i="1"/>
  <c r="BP97" i="1"/>
  <c r="BN97" i="1"/>
  <c r="Z97" i="1"/>
  <c r="BP99" i="1"/>
  <c r="BN99" i="1"/>
  <c r="Z99" i="1"/>
  <c r="BP112" i="1"/>
  <c r="BN112" i="1"/>
  <c r="Z112" i="1"/>
  <c r="BP137" i="1"/>
  <c r="BN137" i="1"/>
  <c r="Z137" i="1"/>
  <c r="BP165" i="1"/>
  <c r="BN165" i="1"/>
  <c r="Z165" i="1"/>
  <c r="BP188" i="1"/>
  <c r="BN188" i="1"/>
  <c r="Z188" i="1"/>
  <c r="BP209" i="1"/>
  <c r="BN209" i="1"/>
  <c r="Z209" i="1"/>
  <c r="BP219" i="1"/>
  <c r="BN219" i="1"/>
  <c r="Z219" i="1"/>
  <c r="BP232" i="1"/>
  <c r="BN232" i="1"/>
  <c r="Z232" i="1"/>
  <c r="BP248" i="1"/>
  <c r="BN248" i="1"/>
  <c r="Z248" i="1"/>
  <c r="Y260" i="1"/>
  <c r="Y259" i="1"/>
  <c r="BP258" i="1"/>
  <c r="BN258" i="1"/>
  <c r="Z258" i="1"/>
  <c r="Z259" i="1" s="1"/>
  <c r="BP263" i="1"/>
  <c r="BN263" i="1"/>
  <c r="Z263" i="1"/>
  <c r="BP271" i="1"/>
  <c r="BN271" i="1"/>
  <c r="Z271" i="1"/>
  <c r="BP290" i="1"/>
  <c r="BN290" i="1"/>
  <c r="Z290" i="1"/>
  <c r="BP345" i="1"/>
  <c r="BN345" i="1"/>
  <c r="Z345" i="1"/>
  <c r="BP357" i="1"/>
  <c r="BN357" i="1"/>
  <c r="Z357" i="1"/>
  <c r="BP371" i="1"/>
  <c r="BN371" i="1"/>
  <c r="Z371" i="1"/>
  <c r="Y386" i="1"/>
  <c r="BP382" i="1"/>
  <c r="BN382" i="1"/>
  <c r="Z382" i="1"/>
  <c r="BP403" i="1"/>
  <c r="BN403" i="1"/>
  <c r="Z403" i="1"/>
  <c r="BP415" i="1"/>
  <c r="BN415" i="1"/>
  <c r="Z415" i="1"/>
  <c r="BP433" i="1"/>
  <c r="BN433" i="1"/>
  <c r="Z433" i="1"/>
  <c r="BP446" i="1"/>
  <c r="BN446" i="1"/>
  <c r="Z446" i="1"/>
  <c r="BP467" i="1"/>
  <c r="BN467" i="1"/>
  <c r="Z467" i="1"/>
  <c r="BP483" i="1"/>
  <c r="BN483" i="1"/>
  <c r="Z483" i="1"/>
  <c r="BP489" i="1"/>
  <c r="BN489" i="1"/>
  <c r="Z489" i="1"/>
  <c r="BP516" i="1"/>
  <c r="BN516" i="1"/>
  <c r="Z516" i="1"/>
  <c r="BP523" i="1"/>
  <c r="BN523" i="1"/>
  <c r="Z523" i="1"/>
  <c r="BP553" i="1"/>
  <c r="BN553" i="1"/>
  <c r="Z553" i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B635" i="1"/>
  <c r="X627" i="1"/>
  <c r="X628" i="1" s="1"/>
  <c r="Z25" i="1"/>
  <c r="BN25" i="1"/>
  <c r="X625" i="1"/>
  <c r="Z37" i="1"/>
  <c r="BN37" i="1"/>
  <c r="Z43" i="1"/>
  <c r="BN43" i="1"/>
  <c r="BP43" i="1"/>
  <c r="D635" i="1"/>
  <c r="BP60" i="1"/>
  <c r="BN60" i="1"/>
  <c r="Z60" i="1"/>
  <c r="BP70" i="1"/>
  <c r="BN70" i="1"/>
  <c r="Z70" i="1"/>
  <c r="BP84" i="1"/>
  <c r="BN84" i="1"/>
  <c r="Z84" i="1"/>
  <c r="BP98" i="1"/>
  <c r="BN98" i="1"/>
  <c r="Z98" i="1"/>
  <c r="BP105" i="1"/>
  <c r="BN105" i="1"/>
  <c r="Z105" i="1"/>
  <c r="Y122" i="1"/>
  <c r="BP118" i="1"/>
  <c r="BN118" i="1"/>
  <c r="Z118" i="1"/>
  <c r="BP148" i="1"/>
  <c r="BN148" i="1"/>
  <c r="Z148" i="1"/>
  <c r="BP152" i="1"/>
  <c r="BN152" i="1"/>
  <c r="Z152" i="1"/>
  <c r="Y178" i="1"/>
  <c r="BP177" i="1"/>
  <c r="BN177" i="1"/>
  <c r="Z177" i="1"/>
  <c r="Z178" i="1" s="1"/>
  <c r="BP184" i="1"/>
  <c r="BN184" i="1"/>
  <c r="Z184" i="1"/>
  <c r="BP205" i="1"/>
  <c r="BN205" i="1"/>
  <c r="Z205" i="1"/>
  <c r="BP215" i="1"/>
  <c r="BN215" i="1"/>
  <c r="Z215" i="1"/>
  <c r="BP223" i="1"/>
  <c r="BN223" i="1"/>
  <c r="Z223" i="1"/>
  <c r="BP241" i="1"/>
  <c r="BN241" i="1"/>
  <c r="Z241" i="1"/>
  <c r="BP252" i="1"/>
  <c r="BN252" i="1"/>
  <c r="Z252" i="1"/>
  <c r="BP267" i="1"/>
  <c r="BN267" i="1"/>
  <c r="Z267" i="1"/>
  <c r="BP283" i="1"/>
  <c r="BN283" i="1"/>
  <c r="Z283" i="1"/>
  <c r="R635" i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1" i="1"/>
  <c r="BP310" i="1"/>
  <c r="BN310" i="1"/>
  <c r="Z310" i="1"/>
  <c r="Z311" i="1" s="1"/>
  <c r="Y316" i="1"/>
  <c r="Y315" i="1"/>
  <c r="BP314" i="1"/>
  <c r="BN314" i="1"/>
  <c r="Z314" i="1"/>
  <c r="Z315" i="1" s="1"/>
  <c r="Y320" i="1"/>
  <c r="BP318" i="1"/>
  <c r="BN318" i="1"/>
  <c r="Z318" i="1"/>
  <c r="BP349" i="1"/>
  <c r="BN349" i="1"/>
  <c r="Z349" i="1"/>
  <c r="BP363" i="1"/>
  <c r="BN363" i="1"/>
  <c r="Z363" i="1"/>
  <c r="BP376" i="1"/>
  <c r="BN376" i="1"/>
  <c r="Z376" i="1"/>
  <c r="Y385" i="1"/>
  <c r="BP395" i="1"/>
  <c r="BN395" i="1"/>
  <c r="Z395" i="1"/>
  <c r="BP407" i="1"/>
  <c r="BN407" i="1"/>
  <c r="Z407" i="1"/>
  <c r="Y80" i="1"/>
  <c r="E635" i="1"/>
  <c r="Y234" i="1"/>
  <c r="Y367" i="1"/>
  <c r="Y426" i="1"/>
  <c r="Y425" i="1"/>
  <c r="BP424" i="1"/>
  <c r="BP429" i="1"/>
  <c r="BN429" i="1"/>
  <c r="Z429" i="1"/>
  <c r="BP441" i="1"/>
  <c r="BN441" i="1"/>
  <c r="Z441" i="1"/>
  <c r="BP445" i="1"/>
  <c r="BN445" i="1"/>
  <c r="Z445" i="1"/>
  <c r="BP466" i="1"/>
  <c r="BN466" i="1"/>
  <c r="Z466" i="1"/>
  <c r="BP472" i="1"/>
  <c r="BN472" i="1"/>
  <c r="Z472" i="1"/>
  <c r="BP488" i="1"/>
  <c r="BN488" i="1"/>
  <c r="Z488" i="1"/>
  <c r="BP512" i="1"/>
  <c r="BN512" i="1"/>
  <c r="Z512" i="1"/>
  <c r="BP517" i="1"/>
  <c r="BN517" i="1"/>
  <c r="Z517" i="1"/>
  <c r="BP526" i="1"/>
  <c r="BN526" i="1"/>
  <c r="Z526" i="1"/>
  <c r="Y580" i="1"/>
  <c r="Y579" i="1"/>
  <c r="BP575" i="1"/>
  <c r="BN575" i="1"/>
  <c r="Z575" i="1"/>
  <c r="Z579" i="1" s="1"/>
  <c r="BP577" i="1"/>
  <c r="BN577" i="1"/>
  <c r="Z577" i="1"/>
  <c r="BP593" i="1"/>
  <c r="BN593" i="1"/>
  <c r="Z593" i="1"/>
  <c r="BP595" i="1"/>
  <c r="BN595" i="1"/>
  <c r="Z595" i="1"/>
  <c r="Y605" i="1"/>
  <c r="AF635" i="1"/>
  <c r="Z201" i="1"/>
  <c r="H9" i="1"/>
  <c r="A10" i="1"/>
  <c r="Y26" i="1"/>
  <c r="Y40" i="1"/>
  <c r="Y46" i="1"/>
  <c r="Y57" i="1"/>
  <c r="Y63" i="1"/>
  <c r="Y71" i="1"/>
  <c r="Y81" i="1"/>
  <c r="Y87" i="1"/>
  <c r="Y94" i="1"/>
  <c r="BP104" i="1"/>
  <c r="BN104" i="1"/>
  <c r="Z104" i="1"/>
  <c r="BP113" i="1"/>
  <c r="BN113" i="1"/>
  <c r="Z113" i="1"/>
  <c r="BP125" i="1"/>
  <c r="BN125" i="1"/>
  <c r="Z125" i="1"/>
  <c r="BP129" i="1"/>
  <c r="BN129" i="1"/>
  <c r="Z129" i="1"/>
  <c r="BP132" i="1"/>
  <c r="BN132" i="1"/>
  <c r="Z132" i="1"/>
  <c r="Y134" i="1"/>
  <c r="Y139" i="1"/>
  <c r="BP136" i="1"/>
  <c r="BN136" i="1"/>
  <c r="Z136" i="1"/>
  <c r="Z138" i="1" s="1"/>
  <c r="BP153" i="1"/>
  <c r="BN153" i="1"/>
  <c r="Z153" i="1"/>
  <c r="Z154" i="1" s="1"/>
  <c r="Y155" i="1"/>
  <c r="H635" i="1"/>
  <c r="Y159" i="1"/>
  <c r="BP158" i="1"/>
  <c r="BN158" i="1"/>
  <c r="Z158" i="1"/>
  <c r="Z159" i="1" s="1"/>
  <c r="Y160" i="1"/>
  <c r="Y167" i="1"/>
  <c r="BP162" i="1"/>
  <c r="BN162" i="1"/>
  <c r="Z162" i="1"/>
  <c r="Z167" i="1" s="1"/>
  <c r="BP166" i="1"/>
  <c r="BN166" i="1"/>
  <c r="Z166" i="1"/>
  <c r="Y168" i="1"/>
  <c r="Y173" i="1"/>
  <c r="BP170" i="1"/>
  <c r="BN170" i="1"/>
  <c r="Z170" i="1"/>
  <c r="Z172" i="1" s="1"/>
  <c r="BP183" i="1"/>
  <c r="BN183" i="1"/>
  <c r="Z183" i="1"/>
  <c r="BP187" i="1"/>
  <c r="BN187" i="1"/>
  <c r="Z187" i="1"/>
  <c r="BP200" i="1"/>
  <c r="BN200" i="1"/>
  <c r="Z200" i="1"/>
  <c r="Y202" i="1"/>
  <c r="Y213" i="1"/>
  <c r="BP204" i="1"/>
  <c r="BN204" i="1"/>
  <c r="Z204" i="1"/>
  <c r="BP208" i="1"/>
  <c r="BN208" i="1"/>
  <c r="Z208" i="1"/>
  <c r="Y212" i="1"/>
  <c r="BP216" i="1"/>
  <c r="BN216" i="1"/>
  <c r="Z216" i="1"/>
  <c r="BP220" i="1"/>
  <c r="BN220" i="1"/>
  <c r="Z220" i="1"/>
  <c r="BP224" i="1"/>
  <c r="BN224" i="1"/>
  <c r="Z224" i="1"/>
  <c r="BP233" i="1"/>
  <c r="BN233" i="1"/>
  <c r="Z233" i="1"/>
  <c r="Y235" i="1"/>
  <c r="K635" i="1"/>
  <c r="Y243" i="1"/>
  <c r="BP238" i="1"/>
  <c r="BN238" i="1"/>
  <c r="Z238" i="1"/>
  <c r="Y242" i="1"/>
  <c r="BP247" i="1"/>
  <c r="BN247" i="1"/>
  <c r="Z247" i="1"/>
  <c r="BP251" i="1"/>
  <c r="BN251" i="1"/>
  <c r="Z251" i="1"/>
  <c r="Y255" i="1"/>
  <c r="BP264" i="1"/>
  <c r="BN264" i="1"/>
  <c r="Z264" i="1"/>
  <c r="BP268" i="1"/>
  <c r="BN268" i="1"/>
  <c r="Z268" i="1"/>
  <c r="Y272" i="1"/>
  <c r="Z284" i="1"/>
  <c r="BP282" i="1"/>
  <c r="BN282" i="1"/>
  <c r="Z282" i="1"/>
  <c r="BP291" i="1"/>
  <c r="BN291" i="1"/>
  <c r="Z291" i="1"/>
  <c r="BP344" i="1"/>
  <c r="BN344" i="1"/>
  <c r="Z344" i="1"/>
  <c r="BP348" i="1"/>
  <c r="BN348" i="1"/>
  <c r="Z348" i="1"/>
  <c r="BP356" i="1"/>
  <c r="BN356" i="1"/>
  <c r="Z356" i="1"/>
  <c r="BP364" i="1"/>
  <c r="BN364" i="1"/>
  <c r="Z364" i="1"/>
  <c r="BP372" i="1"/>
  <c r="BN372" i="1"/>
  <c r="Z372" i="1"/>
  <c r="Y374" i="1"/>
  <c r="BP377" i="1"/>
  <c r="BN377" i="1"/>
  <c r="Z377" i="1"/>
  <c r="BP394" i="1"/>
  <c r="BN394" i="1"/>
  <c r="Z394" i="1"/>
  <c r="Z396" i="1" s="1"/>
  <c r="BP404" i="1"/>
  <c r="BN404" i="1"/>
  <c r="Z404" i="1"/>
  <c r="BP408" i="1"/>
  <c r="BN408" i="1"/>
  <c r="Z408" i="1"/>
  <c r="Y421" i="1"/>
  <c r="BP419" i="1"/>
  <c r="BN419" i="1"/>
  <c r="Z419" i="1"/>
  <c r="BP432" i="1"/>
  <c r="BN432" i="1"/>
  <c r="Z432" i="1"/>
  <c r="BP490" i="1"/>
  <c r="BN490" i="1"/>
  <c r="Z490" i="1"/>
  <c r="Y492" i="1"/>
  <c r="AB635" i="1"/>
  <c r="Y497" i="1"/>
  <c r="BP495" i="1"/>
  <c r="BN495" i="1"/>
  <c r="Z495" i="1"/>
  <c r="Y498" i="1"/>
  <c r="BP513" i="1"/>
  <c r="BN513" i="1"/>
  <c r="Z513" i="1"/>
  <c r="BP518" i="1"/>
  <c r="BN518" i="1"/>
  <c r="Z518" i="1"/>
  <c r="BP521" i="1"/>
  <c r="BN521" i="1"/>
  <c r="Z521" i="1"/>
  <c r="BP524" i="1"/>
  <c r="BN524" i="1"/>
  <c r="Z524" i="1"/>
  <c r="Y527" i="1"/>
  <c r="Y549" i="1"/>
  <c r="BP537" i="1"/>
  <c r="BN537" i="1"/>
  <c r="Z537" i="1"/>
  <c r="BP539" i="1"/>
  <c r="BN539" i="1"/>
  <c r="Z539" i="1"/>
  <c r="BP541" i="1"/>
  <c r="BN541" i="1"/>
  <c r="Z541" i="1"/>
  <c r="BP544" i="1"/>
  <c r="BN544" i="1"/>
  <c r="Z544" i="1"/>
  <c r="BP548" i="1"/>
  <c r="BN548" i="1"/>
  <c r="Z548" i="1"/>
  <c r="Y550" i="1"/>
  <c r="Y555" i="1"/>
  <c r="BP552" i="1"/>
  <c r="BN552" i="1"/>
  <c r="Z552" i="1"/>
  <c r="Y556" i="1"/>
  <c r="BP559" i="1"/>
  <c r="BN559" i="1"/>
  <c r="Z559" i="1"/>
  <c r="Y561" i="1"/>
  <c r="BP570" i="1"/>
  <c r="BN570" i="1"/>
  <c r="Z570" i="1"/>
  <c r="F9" i="1"/>
  <c r="J9" i="1"/>
  <c r="Z22" i="1"/>
  <c r="BN22" i="1"/>
  <c r="BP22" i="1"/>
  <c r="Z24" i="1"/>
  <c r="BN24" i="1"/>
  <c r="Y27" i="1"/>
  <c r="C635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Y106" i="1"/>
  <c r="BP111" i="1"/>
  <c r="BN111" i="1"/>
  <c r="Z111" i="1"/>
  <c r="Z115" i="1" s="1"/>
  <c r="Y115" i="1"/>
  <c r="Z121" i="1"/>
  <c r="BP119" i="1"/>
  <c r="BN119" i="1"/>
  <c r="Z119" i="1"/>
  <c r="Y133" i="1"/>
  <c r="BP126" i="1"/>
  <c r="BN126" i="1"/>
  <c r="Z126" i="1"/>
  <c r="BP130" i="1"/>
  <c r="BN130" i="1"/>
  <c r="Z130" i="1"/>
  <c r="Y138" i="1"/>
  <c r="BP143" i="1"/>
  <c r="BN143" i="1"/>
  <c r="Z143" i="1"/>
  <c r="Z144" i="1" s="1"/>
  <c r="Y145" i="1"/>
  <c r="Y150" i="1"/>
  <c r="BP147" i="1"/>
  <c r="BN147" i="1"/>
  <c r="Z147" i="1"/>
  <c r="Y154" i="1"/>
  <c r="BP164" i="1"/>
  <c r="BN164" i="1"/>
  <c r="Z164" i="1"/>
  <c r="Y172" i="1"/>
  <c r="Y190" i="1"/>
  <c r="BP181" i="1"/>
  <c r="BN181" i="1"/>
  <c r="Z181" i="1"/>
  <c r="BP185" i="1"/>
  <c r="BN185" i="1"/>
  <c r="Z185" i="1"/>
  <c r="BP189" i="1"/>
  <c r="BN189" i="1"/>
  <c r="Z189" i="1"/>
  <c r="Y191" i="1"/>
  <c r="J635" i="1"/>
  <c r="Y197" i="1"/>
  <c r="BP194" i="1"/>
  <c r="BN194" i="1"/>
  <c r="Z194" i="1"/>
  <c r="Z196" i="1" s="1"/>
  <c r="Y201" i="1"/>
  <c r="BP206" i="1"/>
  <c r="BN206" i="1"/>
  <c r="Z206" i="1"/>
  <c r="BP210" i="1"/>
  <c r="BN210" i="1"/>
  <c r="Z210" i="1"/>
  <c r="Y227" i="1"/>
  <c r="BP218" i="1"/>
  <c r="BN218" i="1"/>
  <c r="Z218" i="1"/>
  <c r="BP222" i="1"/>
  <c r="BN222" i="1"/>
  <c r="Z222" i="1"/>
  <c r="BP226" i="1"/>
  <c r="BN226" i="1"/>
  <c r="Z226" i="1"/>
  <c r="Y228" i="1"/>
  <c r="BP231" i="1"/>
  <c r="BN231" i="1"/>
  <c r="Z231" i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Y284" i="1"/>
  <c r="Z293" i="1"/>
  <c r="BP289" i="1"/>
  <c r="BN289" i="1"/>
  <c r="Z289" i="1"/>
  <c r="Y293" i="1"/>
  <c r="BP319" i="1"/>
  <c r="BN319" i="1"/>
  <c r="Z319" i="1"/>
  <c r="Z320" i="1" s="1"/>
  <c r="Y321" i="1"/>
  <c r="T635" i="1"/>
  <c r="Y325" i="1"/>
  <c r="BP324" i="1"/>
  <c r="BN324" i="1"/>
  <c r="Z324" i="1"/>
  <c r="Z325" i="1" s="1"/>
  <c r="Y326" i="1"/>
  <c r="Y331" i="1"/>
  <c r="BP328" i="1"/>
  <c r="BN328" i="1"/>
  <c r="Z328" i="1"/>
  <c r="Z330" i="1" s="1"/>
  <c r="BP346" i="1"/>
  <c r="BN346" i="1"/>
  <c r="Z346" i="1"/>
  <c r="BP350" i="1"/>
  <c r="BN350" i="1"/>
  <c r="Z350" i="1"/>
  <c r="Y352" i="1"/>
  <c r="Y359" i="1"/>
  <c r="BP354" i="1"/>
  <c r="BN354" i="1"/>
  <c r="Z354" i="1"/>
  <c r="Z358" i="1" s="1"/>
  <c r="Y358" i="1"/>
  <c r="BP362" i="1"/>
  <c r="BN362" i="1"/>
  <c r="Z362" i="1"/>
  <c r="BP366" i="1"/>
  <c r="BN366" i="1"/>
  <c r="Z366" i="1"/>
  <c r="Y368" i="1"/>
  <c r="Y373" i="1"/>
  <c r="BP370" i="1"/>
  <c r="BN370" i="1"/>
  <c r="Z370" i="1"/>
  <c r="Y380" i="1"/>
  <c r="Y379" i="1"/>
  <c r="Z385" i="1"/>
  <c r="BP383" i="1"/>
  <c r="BN383" i="1"/>
  <c r="Z383" i="1"/>
  <c r="Y397" i="1"/>
  <c r="Y396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BP420" i="1"/>
  <c r="BN420" i="1"/>
  <c r="Z420" i="1"/>
  <c r="Y422" i="1"/>
  <c r="BP430" i="1"/>
  <c r="BN430" i="1"/>
  <c r="Z430" i="1"/>
  <c r="BP434" i="1"/>
  <c r="BN434" i="1"/>
  <c r="Z434" i="1"/>
  <c r="BP447" i="1"/>
  <c r="BN447" i="1"/>
  <c r="Z447" i="1"/>
  <c r="Y451" i="1"/>
  <c r="BP460" i="1"/>
  <c r="BN460" i="1"/>
  <c r="Z460" i="1"/>
  <c r="BP462" i="1"/>
  <c r="BN462" i="1"/>
  <c r="Z462" i="1"/>
  <c r="BP468" i="1"/>
  <c r="BN468" i="1"/>
  <c r="Z468" i="1"/>
  <c r="Y473" i="1"/>
  <c r="BP477" i="1"/>
  <c r="BN477" i="1"/>
  <c r="Z477" i="1"/>
  <c r="Z478" i="1" s="1"/>
  <c r="Y479" i="1"/>
  <c r="AA635" i="1"/>
  <c r="Y485" i="1"/>
  <c r="BP482" i="1"/>
  <c r="BN482" i="1"/>
  <c r="Z482" i="1"/>
  <c r="Z484" i="1" s="1"/>
  <c r="Y484" i="1"/>
  <c r="F635" i="1"/>
  <c r="Y116" i="1"/>
  <c r="G635" i="1"/>
  <c r="Y144" i="1"/>
  <c r="I635" i="1"/>
  <c r="Y179" i="1"/>
  <c r="L635" i="1"/>
  <c r="Y256" i="1"/>
  <c r="M635" i="1"/>
  <c r="Y273" i="1"/>
  <c r="Y278" i="1"/>
  <c r="P635" i="1"/>
  <c r="Y285" i="1"/>
  <c r="Q635" i="1"/>
  <c r="Y294" i="1"/>
  <c r="Y299" i="1"/>
  <c r="S635" i="1"/>
  <c r="Y312" i="1"/>
  <c r="Y340" i="1"/>
  <c r="V635" i="1"/>
  <c r="Y351" i="1"/>
  <c r="W635" i="1"/>
  <c r="Y391" i="1"/>
  <c r="X635" i="1"/>
  <c r="Y411" i="1"/>
  <c r="Y437" i="1"/>
  <c r="Y635" i="1"/>
  <c r="BP436" i="1"/>
  <c r="BN436" i="1"/>
  <c r="Z436" i="1"/>
  <c r="Y438" i="1"/>
  <c r="Y443" i="1"/>
  <c r="BP440" i="1"/>
  <c r="BN440" i="1"/>
  <c r="Z440" i="1"/>
  <c r="Z442" i="1" s="1"/>
  <c r="Y450" i="1"/>
  <c r="BP449" i="1"/>
  <c r="BN449" i="1"/>
  <c r="Z449" i="1"/>
  <c r="Z635" i="1"/>
  <c r="Y474" i="1"/>
  <c r="BP459" i="1"/>
  <c r="BN459" i="1"/>
  <c r="Z459" i="1"/>
  <c r="BP461" i="1"/>
  <c r="BN461" i="1"/>
  <c r="Z461" i="1"/>
  <c r="BP465" i="1"/>
  <c r="BN465" i="1"/>
  <c r="Z465" i="1"/>
  <c r="BP471" i="1"/>
  <c r="BN471" i="1"/>
  <c r="Z471" i="1"/>
  <c r="Y478" i="1"/>
  <c r="Y491" i="1"/>
  <c r="BP487" i="1"/>
  <c r="BN487" i="1"/>
  <c r="Z487" i="1"/>
  <c r="BP496" i="1"/>
  <c r="BN496" i="1"/>
  <c r="Z496" i="1"/>
  <c r="Y502" i="1"/>
  <c r="BP501" i="1"/>
  <c r="BN501" i="1"/>
  <c r="Z501" i="1"/>
  <c r="Z502" i="1" s="1"/>
  <c r="AC635" i="1"/>
  <c r="Y503" i="1"/>
  <c r="Y506" i="1"/>
  <c r="BP505" i="1"/>
  <c r="BN505" i="1"/>
  <c r="Z505" i="1"/>
  <c r="Z506" i="1" s="1"/>
  <c r="Y507" i="1"/>
  <c r="AD635" i="1"/>
  <c r="Y528" i="1"/>
  <c r="BP511" i="1"/>
  <c r="BN511" i="1"/>
  <c r="Z511" i="1"/>
  <c r="BP515" i="1"/>
  <c r="BN515" i="1"/>
  <c r="Z515" i="1"/>
  <c r="BP520" i="1"/>
  <c r="BN520" i="1"/>
  <c r="Z520" i="1"/>
  <c r="BP522" i="1"/>
  <c r="BN522" i="1"/>
  <c r="Z522" i="1"/>
  <c r="BP525" i="1"/>
  <c r="BN525" i="1"/>
  <c r="Z525" i="1"/>
  <c r="BP538" i="1"/>
  <c r="BN538" i="1"/>
  <c r="Z538" i="1"/>
  <c r="BP540" i="1"/>
  <c r="BN540" i="1"/>
  <c r="Z540" i="1"/>
  <c r="BP542" i="1"/>
  <c r="BN542" i="1"/>
  <c r="Z542" i="1"/>
  <c r="BP545" i="1"/>
  <c r="BN545" i="1"/>
  <c r="Z545" i="1"/>
  <c r="BP554" i="1"/>
  <c r="BN554" i="1"/>
  <c r="Z554" i="1"/>
  <c r="Y560" i="1"/>
  <c r="BP558" i="1"/>
  <c r="BN558" i="1"/>
  <c r="Z558" i="1"/>
  <c r="Z560" i="1" s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572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BP602" i="1"/>
  <c r="BN602" i="1"/>
  <c r="Z602" i="1"/>
  <c r="BP622" i="1"/>
  <c r="BN622" i="1"/>
  <c r="Z622" i="1"/>
  <c r="Y624" i="1"/>
  <c r="AE635" i="1"/>
  <c r="Y611" i="1"/>
  <c r="Z450" i="1" l="1"/>
  <c r="Z411" i="1"/>
  <c r="Z367" i="1"/>
  <c r="Z272" i="1"/>
  <c r="Z133" i="1"/>
  <c r="Z572" i="1"/>
  <c r="Z437" i="1"/>
  <c r="Z416" i="1"/>
  <c r="Z373" i="1"/>
  <c r="Z149" i="1"/>
  <c r="Z86" i="1"/>
  <c r="Z80" i="1"/>
  <c r="Z71" i="1"/>
  <c r="Z40" i="1"/>
  <c r="Z379" i="1"/>
  <c r="Z351" i="1"/>
  <c r="Z255" i="1"/>
  <c r="Z227" i="1"/>
  <c r="Z597" i="1"/>
  <c r="Z527" i="1"/>
  <c r="Z190" i="1"/>
  <c r="Y625" i="1"/>
  <c r="Y626" i="1"/>
  <c r="Z549" i="1"/>
  <c r="Z497" i="1"/>
  <c r="Z421" i="1"/>
  <c r="Z242" i="1"/>
  <c r="Z212" i="1"/>
  <c r="Y629" i="1"/>
  <c r="Z604" i="1"/>
  <c r="Z589" i="1"/>
  <c r="Z623" i="1"/>
  <c r="Z491" i="1"/>
  <c r="Z473" i="1"/>
  <c r="Z234" i="1"/>
  <c r="Z106" i="1"/>
  <c r="Z93" i="1"/>
  <c r="Z63" i="1"/>
  <c r="Z56" i="1"/>
  <c r="Y627" i="1"/>
  <c r="Z26" i="1"/>
  <c r="Z555" i="1"/>
  <c r="Z630" i="1" l="1"/>
  <c r="Y628" i="1"/>
</calcChain>
</file>

<file path=xl/sharedStrings.xml><?xml version="1.0" encoding="utf-8"?>
<sst xmlns="http://schemas.openxmlformats.org/spreadsheetml/2006/main" count="2936" uniqueCount="1048">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</sst>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topLeftCell="A618" zoomScaleNormal="100" zoomScaleSheetLayoutView="100" workbookViewId="0">
      <selection activeCell="Z631" sqref="Z631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/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0.41666666666666669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0</v>
      </c>
      <c r="Y90" s="724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0</v>
      </c>
      <c r="Y93" s="725">
        <f>IFERROR(Y90/H90,"0")+IFERROR(Y91/H91,"0")+IFERROR(Y92/H92,"0")</f>
        <v>0</v>
      </c>
      <c r="Z93" s="725">
        <f>IFERROR(IF(Z90="",0,Z90),"0")+IFERROR(IF(Z91="",0,Z91),"0")+IFERROR(IF(Z92="",0,Z92),"0")</f>
        <v>0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0</v>
      </c>
      <c r="Y94" s="725">
        <f>IFERROR(SUM(Y90:Y92),"0")</f>
        <v>0</v>
      </c>
      <c r="Z94" s="37"/>
      <c r="AA94" s="726"/>
      <c r="AB94" s="726"/>
      <c r="AC94" s="726"/>
    </row>
    <row r="95" spans="1:68" ht="14.25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0</v>
      </c>
      <c r="Y97" s="724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0</v>
      </c>
      <c r="Y107" s="725">
        <f>IFERROR(SUM(Y96:Y105),"0")</f>
        <v>0</v>
      </c>
      <c r="Z107" s="37"/>
      <c r="AA107" s="726"/>
      <c r="AB107" s="726"/>
      <c r="AC107" s="726"/>
    </row>
    <row r="108" spans="1:68" ht="16.5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0</v>
      </c>
      <c r="Y118" s="72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0</v>
      </c>
      <c r="Y121" s="725">
        <f>IFERROR(Y118/H118,"0")+IFERROR(Y119/H119,"0")+IFERROR(Y120/H120,"0")</f>
        <v>0</v>
      </c>
      <c r="Z121" s="725">
        <f>IFERROR(IF(Z118="",0,Z118),"0")+IFERROR(IF(Z119="",0,Z119),"0")+IFERROR(IF(Z120="",0,Z120),"0")</f>
        <v>0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0</v>
      </c>
      <c r="Y122" s="725">
        <f>IFERROR(SUM(Y118:Y120),"0")</f>
        <v>0</v>
      </c>
      <c r="Z122" s="37"/>
      <c r="AA122" s="726"/>
      <c r="AB122" s="726"/>
      <c r="AC122" s="726"/>
    </row>
    <row r="123" spans="1:68" ht="14.25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0</v>
      </c>
      <c r="Y178" s="725">
        <f>IFERROR(Y177/H177,"0")</f>
        <v>0</v>
      </c>
      <c r="Z178" s="725">
        <f>IFERROR(IF(Z177="",0,Z177),"0")</f>
        <v>0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0</v>
      </c>
      <c r="Y179" s="725">
        <f>IFERROR(SUM(Y177:Y177),"0")</f>
        <v>0</v>
      </c>
      <c r="Z179" s="37"/>
      <c r="AA179" s="726"/>
      <c r="AB179" s="726"/>
      <c r="AC179" s="726"/>
    </row>
    <row r="180" spans="1:68" ht="14.25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40</v>
      </c>
      <c r="Y182" s="724">
        <f t="shared" si="2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42.571428571428562</v>
      </c>
      <c r="BN182" s="64">
        <f t="shared" si="23"/>
        <v>44.699999999999996</v>
      </c>
      <c r="BO182" s="64">
        <f t="shared" si="24"/>
        <v>7.2150072150072145E-2</v>
      </c>
      <c r="BP182" s="64">
        <f t="shared" si="25"/>
        <v>7.575757575757576E-2</v>
      </c>
    </row>
    <row r="183" spans="1:68" ht="27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15</v>
      </c>
      <c r="Y183" s="724">
        <f t="shared" si="21"/>
        <v>16.8</v>
      </c>
      <c r="Z183" s="36">
        <f>IFERROR(IF(Y183=0,"",ROUNDUP(Y183/H183,0)*0.00902),"")</f>
        <v>3.6080000000000001E-2</v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15.964285714285714</v>
      </c>
      <c r="BN183" s="64">
        <f t="shared" si="23"/>
        <v>17.88</v>
      </c>
      <c r="BO183" s="64">
        <f t="shared" si="24"/>
        <v>2.7056277056277056E-2</v>
      </c>
      <c r="BP183" s="64">
        <f t="shared" si="25"/>
        <v>3.0303030303030304E-2</v>
      </c>
    </row>
    <row r="184" spans="1:68" ht="27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15</v>
      </c>
      <c r="Y184" s="724">
        <f t="shared" si="21"/>
        <v>16.8</v>
      </c>
      <c r="Z184" s="36">
        <f>IFERROR(IF(Y184=0,"",ROUNDUP(Y184/H184,0)*0.00902),"")</f>
        <v>3.6080000000000001E-2</v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15.75</v>
      </c>
      <c r="BN184" s="64">
        <f t="shared" si="23"/>
        <v>17.64</v>
      </c>
      <c r="BO184" s="64">
        <f t="shared" si="24"/>
        <v>2.7056277056277056E-2</v>
      </c>
      <c r="BP184" s="64">
        <f t="shared" si="25"/>
        <v>3.0303030303030304E-2</v>
      </c>
    </row>
    <row r="185" spans="1:68" ht="27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6.3</v>
      </c>
      <c r="Y187" s="724">
        <f t="shared" si="21"/>
        <v>6.3000000000000007</v>
      </c>
      <c r="Z187" s="36">
        <f>IFERROR(IF(Y187=0,"",ROUNDUP(Y187/H187,0)*0.00502),"")</f>
        <v>1.506E-2</v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6.6000000000000005</v>
      </c>
      <c r="BN187" s="64">
        <f t="shared" si="23"/>
        <v>6.6000000000000014</v>
      </c>
      <c r="BO187" s="64">
        <f t="shared" si="24"/>
        <v>1.2820512820512822E-2</v>
      </c>
      <c r="BP187" s="64">
        <f t="shared" si="25"/>
        <v>1.2820512820512822E-2</v>
      </c>
    </row>
    <row r="188" spans="1:68" ht="27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19.666666666666664</v>
      </c>
      <c r="Y190" s="725">
        <f>IFERROR(Y181/H181,"0")+IFERROR(Y182/H182,"0")+IFERROR(Y183/H183,"0")+IFERROR(Y184/H184,"0")+IFERROR(Y185/H185,"0")+IFERROR(Y186/H186,"0")+IFERROR(Y187/H187,"0")+IFERROR(Y188/H188,"0")+IFERROR(Y189/H189,"0")</f>
        <v>21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0.17741999999999999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76.3</v>
      </c>
      <c r="Y191" s="725">
        <f>IFERROR(SUM(Y181:Y189),"0")</f>
        <v>81.899999999999991</v>
      </c>
      <c r="Z191" s="37"/>
      <c r="AA191" s="726"/>
      <c r="AB191" s="726"/>
      <c r="AC191" s="726"/>
    </row>
    <row r="192" spans="1:68" ht="16.5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290</v>
      </c>
      <c r="Y204" s="724">
        <f t="shared" ref="Y204:Y211" si="26">IFERROR(IF(X204="",0,CEILING((X204/$H204),1)*$H204),"")</f>
        <v>291.60000000000002</v>
      </c>
      <c r="Z204" s="36">
        <f>IFERROR(IF(Y204=0,"",ROUNDUP(Y204/H204,0)*0.00902),"")</f>
        <v>0.48708000000000001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301.27777777777777</v>
      </c>
      <c r="BN204" s="64">
        <f t="shared" ref="BN204:BN211" si="28">IFERROR(Y204*I204/H204,"0")</f>
        <v>302.94</v>
      </c>
      <c r="BO204" s="64">
        <f t="shared" ref="BO204:BO211" si="29">IFERROR(1/J204*(X204/H204),"0")</f>
        <v>0.40684624017957349</v>
      </c>
      <c r="BP204" s="64">
        <f t="shared" ref="BP204:BP211" si="30">IFERROR(1/J204*(Y204/H204),"0")</f>
        <v>0.40909090909090912</v>
      </c>
    </row>
    <row r="205" spans="1:68" ht="27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160</v>
      </c>
      <c r="Y205" s="724">
        <f t="shared" si="26"/>
        <v>162</v>
      </c>
      <c r="Z205" s="36">
        <f>IFERROR(IF(Y205=0,"",ROUNDUP(Y205/H205,0)*0.00902),"")</f>
        <v>0.27060000000000001</v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166.22222222222223</v>
      </c>
      <c r="BN205" s="64">
        <f t="shared" si="28"/>
        <v>168.3</v>
      </c>
      <c r="BO205" s="64">
        <f t="shared" si="29"/>
        <v>0.22446689113355778</v>
      </c>
      <c r="BP205" s="64">
        <f t="shared" si="30"/>
        <v>0.22727272727272727</v>
      </c>
    </row>
    <row r="206" spans="1:68" ht="27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150</v>
      </c>
      <c r="Y206" s="724">
        <f t="shared" si="26"/>
        <v>151.20000000000002</v>
      </c>
      <c r="Z206" s="36">
        <f>IFERROR(IF(Y206=0,"",ROUNDUP(Y206/H206,0)*0.00902),"")</f>
        <v>0.25256000000000001</v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155.83333333333331</v>
      </c>
      <c r="BN206" s="64">
        <f t="shared" si="28"/>
        <v>157.08000000000001</v>
      </c>
      <c r="BO206" s="64">
        <f t="shared" si="29"/>
        <v>0.21043771043771042</v>
      </c>
      <c r="BP206" s="64">
        <f t="shared" si="30"/>
        <v>0.21212121212121213</v>
      </c>
    </row>
    <row r="207" spans="1:68" ht="27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180</v>
      </c>
      <c r="Y207" s="724">
        <f t="shared" si="26"/>
        <v>183.60000000000002</v>
      </c>
      <c r="Z207" s="36">
        <f>IFERROR(IF(Y207=0,"",ROUNDUP(Y207/H207,0)*0.00902),"")</f>
        <v>0.30668000000000001</v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187</v>
      </c>
      <c r="BN207" s="64">
        <f t="shared" si="28"/>
        <v>190.74</v>
      </c>
      <c r="BO207" s="64">
        <f t="shared" si="29"/>
        <v>0.25252525252525249</v>
      </c>
      <c r="BP207" s="64">
        <f t="shared" si="30"/>
        <v>0.25757575757575757</v>
      </c>
    </row>
    <row r="208" spans="1:68" ht="27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0</v>
      </c>
      <c r="Y211" s="724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144.44444444444443</v>
      </c>
      <c r="Y212" s="725">
        <f>IFERROR(Y204/H204,"0")+IFERROR(Y205/H205,"0")+IFERROR(Y206/H206,"0")+IFERROR(Y207/H207,"0")+IFERROR(Y208/H208,"0")+IFERROR(Y209/H209,"0")+IFERROR(Y210/H210,"0")+IFERROR(Y211/H211,"0")</f>
        <v>146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1.3169200000000001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780</v>
      </c>
      <c r="Y213" s="725">
        <f>IFERROR(SUM(Y204:Y211),"0")</f>
        <v>788.40000000000009</v>
      </c>
      <c r="Z213" s="37"/>
      <c r="AA213" s="726"/>
      <c r="AB213" s="726"/>
      <c r="AC213" s="726"/>
    </row>
    <row r="214" spans="1:68" ht="14.25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120</v>
      </c>
      <c r="Y215" s="724">
        <f t="shared" ref="Y215:Y226" si="31">IFERROR(IF(X215="",0,CEILING((X215/$H215),1)*$H215),"")</f>
        <v>121.5</v>
      </c>
      <c r="Z215" s="36">
        <f>IFERROR(IF(Y215=0,"",ROUNDUP(Y215/H215,0)*0.01898),"")</f>
        <v>0.28470000000000001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127.6888888888889</v>
      </c>
      <c r="BN215" s="64">
        <f t="shared" ref="BN215:BN226" si="33">IFERROR(Y215*I215/H215,"0")</f>
        <v>129.285</v>
      </c>
      <c r="BO215" s="64">
        <f t="shared" ref="BO215:BO226" si="34">IFERROR(1/J215*(X215/H215),"0")</f>
        <v>0.23148148148148148</v>
      </c>
      <c r="BP215" s="64">
        <f t="shared" ref="BP215:BP226" si="35">IFERROR(1/J215*(Y215/H215),"0")</f>
        <v>0.234375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200</v>
      </c>
      <c r="Y216" s="724">
        <f t="shared" si="31"/>
        <v>202.79999999999998</v>
      </c>
      <c r="Z216" s="36">
        <f>IFERROR(IF(Y216=0,"",ROUNDUP(Y216/H216,0)*0.01898),"")</f>
        <v>0.49348000000000003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213.30769230769235</v>
      </c>
      <c r="BN216" s="64">
        <f t="shared" si="33"/>
        <v>216.29400000000001</v>
      </c>
      <c r="BO216" s="64">
        <f t="shared" si="34"/>
        <v>0.40064102564102566</v>
      </c>
      <c r="BP216" s="64">
        <f t="shared" si="35"/>
        <v>0.40625</v>
      </c>
    </row>
    <row r="217" spans="1:68" ht="27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200</v>
      </c>
      <c r="Y218" s="724">
        <f t="shared" si="31"/>
        <v>200.1</v>
      </c>
      <c r="Z218" s="36">
        <f>IFERROR(IF(Y218=0,"",ROUNDUP(Y218/H218,0)*0.01898),"")</f>
        <v>0.43653999999999998</v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211.93103448275863</v>
      </c>
      <c r="BN218" s="64">
        <f t="shared" si="33"/>
        <v>212.03699999999998</v>
      </c>
      <c r="BO218" s="64">
        <f t="shared" si="34"/>
        <v>0.35919540229885061</v>
      </c>
      <c r="BP218" s="64">
        <f t="shared" si="35"/>
        <v>0.359375</v>
      </c>
    </row>
    <row r="219" spans="1:68" ht="27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204</v>
      </c>
      <c r="Y219" s="724">
        <f t="shared" si="31"/>
        <v>204</v>
      </c>
      <c r="Z219" s="36">
        <f t="shared" ref="Z219:Z226" si="36">IFERROR(IF(Y219=0,"",ROUNDUP(Y219/H219,0)*0.00651),"")</f>
        <v>0.55335000000000001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226.95</v>
      </c>
      <c r="BN219" s="64">
        <f t="shared" si="33"/>
        <v>226.95</v>
      </c>
      <c r="BO219" s="64">
        <f t="shared" si="34"/>
        <v>0.46703296703296709</v>
      </c>
      <c r="BP219" s="64">
        <f t="shared" si="35"/>
        <v>0.46703296703296709</v>
      </c>
    </row>
    <row r="220" spans="1:68" ht="27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48</v>
      </c>
      <c r="Y221" s="724">
        <f t="shared" si="31"/>
        <v>48</v>
      </c>
      <c r="Z221" s="36">
        <f t="shared" si="36"/>
        <v>0.13020000000000001</v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156</v>
      </c>
      <c r="Y222" s="724">
        <f t="shared" si="31"/>
        <v>156</v>
      </c>
      <c r="Z222" s="36">
        <f t="shared" si="36"/>
        <v>0.42315000000000003</v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172.38000000000002</v>
      </c>
      <c r="BN222" s="64">
        <f t="shared" si="33"/>
        <v>172.38000000000002</v>
      </c>
      <c r="BO222" s="64">
        <f t="shared" si="34"/>
        <v>0.35714285714285715</v>
      </c>
      <c r="BP222" s="64">
        <f t="shared" si="35"/>
        <v>0.35714285714285715</v>
      </c>
    </row>
    <row r="223" spans="1:68" ht="27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192</v>
      </c>
      <c r="Y224" s="724">
        <f t="shared" si="31"/>
        <v>192</v>
      </c>
      <c r="Z224" s="36">
        <f t="shared" si="36"/>
        <v>0.52080000000000004</v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212.16000000000003</v>
      </c>
      <c r="BN224" s="64">
        <f t="shared" si="33"/>
        <v>212.16000000000003</v>
      </c>
      <c r="BO224" s="64">
        <f t="shared" si="34"/>
        <v>0.43956043956043961</v>
      </c>
      <c r="BP224" s="64">
        <f t="shared" si="35"/>
        <v>0.43956043956043961</v>
      </c>
    </row>
    <row r="225" spans="1:68" ht="27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192</v>
      </c>
      <c r="Y225" s="724">
        <f t="shared" si="31"/>
        <v>192</v>
      </c>
      <c r="Z225" s="36">
        <f t="shared" si="36"/>
        <v>0.52080000000000004</v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212.64000000000001</v>
      </c>
      <c r="BN225" s="64">
        <f t="shared" si="33"/>
        <v>212.64000000000001</v>
      </c>
      <c r="BO225" s="64">
        <f t="shared" si="34"/>
        <v>0.43956043956043961</v>
      </c>
      <c r="BP225" s="64">
        <f t="shared" si="35"/>
        <v>0.43956043956043961</v>
      </c>
    </row>
    <row r="226" spans="1:68" ht="27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393.44434620296693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394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3.3630200000000001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1312</v>
      </c>
      <c r="Y228" s="725">
        <f>IFERROR(SUM(Y215:Y226),"0")</f>
        <v>1316.4</v>
      </c>
      <c r="Z228" s="37"/>
      <c r="AA228" s="726"/>
      <c r="AB228" s="726"/>
      <c r="AC228" s="726"/>
    </row>
    <row r="229" spans="1:68" ht="14.25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60</v>
      </c>
      <c r="Y354" s="724">
        <f>IFERROR(IF(X354="",0,CEILING((X354/$H354),1)*$H354),"")</f>
        <v>63</v>
      </c>
      <c r="Z354" s="36">
        <f>IFERROR(IF(Y354=0,"",ROUNDUP(Y354/H354,0)*0.00902),"")</f>
        <v>0.1353</v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63.857142857142854</v>
      </c>
      <c r="BN354" s="64">
        <f>IFERROR(Y354*I354/H354,"0")</f>
        <v>67.049999999999983</v>
      </c>
      <c r="BO354" s="64">
        <f>IFERROR(1/J354*(X354/H354),"0")</f>
        <v>0.10822510822510822</v>
      </c>
      <c r="BP354" s="64">
        <f>IFERROR(1/J354*(Y354/H354),"0")</f>
        <v>0.11363636363636365</v>
      </c>
    </row>
    <row r="355" spans="1:68" ht="27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14.285714285714285</v>
      </c>
      <c r="Y358" s="725">
        <f>IFERROR(Y354/H354,"0")+IFERROR(Y355/H355,"0")+IFERROR(Y356/H356,"0")+IFERROR(Y357/H357,"0")</f>
        <v>15</v>
      </c>
      <c r="Z358" s="725">
        <f>IFERROR(IF(Z354="",0,Z354),"0")+IFERROR(IF(Z355="",0,Z355),"0")+IFERROR(IF(Z356="",0,Z356),"0")+IFERROR(IF(Z357="",0,Z357),"0")</f>
        <v>0.1353</v>
      </c>
      <c r="AA358" s="726"/>
      <c r="AB358" s="726"/>
      <c r="AC358" s="726"/>
    </row>
    <row r="359" spans="1:68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60</v>
      </c>
      <c r="Y359" s="725">
        <f>IFERROR(SUM(Y354:Y357),"0")</f>
        <v>63</v>
      </c>
      <c r="Z359" s="37"/>
      <c r="AA359" s="726"/>
      <c r="AB359" s="726"/>
      <c r="AC359" s="726"/>
    </row>
    <row r="360" spans="1:68" ht="14.25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150</v>
      </c>
      <c r="Y370" s="724">
        <f>IFERROR(IF(X370="",0,CEILING((X370/$H370),1)*$H370),"")</f>
        <v>151.20000000000002</v>
      </c>
      <c r="Z370" s="36">
        <f>IFERROR(IF(Y370=0,"",ROUNDUP(Y370/H370,0)*0.01898),"")</f>
        <v>0.34164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159.26785714285714</v>
      </c>
      <c r="BN370" s="64">
        <f>IFERROR(Y370*I370/H370,"0")</f>
        <v>160.542</v>
      </c>
      <c r="BO370" s="64">
        <f>IFERROR(1/J370*(X370/H370),"0")</f>
        <v>0.27901785714285715</v>
      </c>
      <c r="BP370" s="64">
        <f>IFERROR(1/J370*(Y370/H370),"0")</f>
        <v>0.28125</v>
      </c>
    </row>
    <row r="371" spans="1:68" ht="27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50</v>
      </c>
      <c r="Y371" s="724">
        <f>IFERROR(IF(X371="",0,CEILING((X371/$H371),1)*$H371),"")</f>
        <v>54.6</v>
      </c>
      <c r="Z371" s="36">
        <f>IFERROR(IF(Y371=0,"",ROUNDUP(Y371/H371,0)*0.01898),"")</f>
        <v>0.13286000000000001</v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53.326923076923087</v>
      </c>
      <c r="BN371" s="64">
        <f>IFERROR(Y371*I371/H371,"0")</f>
        <v>58.233000000000011</v>
      </c>
      <c r="BO371" s="64">
        <f>IFERROR(1/J371*(X371/H371),"0")</f>
        <v>0.10016025641025642</v>
      </c>
      <c r="BP371" s="64">
        <f>IFERROR(1/J371*(Y371/H371),"0")</f>
        <v>0.109375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0</v>
      </c>
      <c r="Y372" s="724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24.26739926739927</v>
      </c>
      <c r="Y373" s="725">
        <f>IFERROR(Y370/H370,"0")+IFERROR(Y371/H371,"0")+IFERROR(Y372/H372,"0")</f>
        <v>25</v>
      </c>
      <c r="Z373" s="725">
        <f>IFERROR(IF(Z370="",0,Z370),"0")+IFERROR(IF(Z371="",0,Z371),"0")+IFERROR(IF(Z372="",0,Z372),"0")</f>
        <v>0.47450000000000003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200</v>
      </c>
      <c r="Y374" s="725">
        <f>IFERROR(SUM(Y370:Y372),"0")</f>
        <v>205.8</v>
      </c>
      <c r="Z374" s="37"/>
      <c r="AA374" s="726"/>
      <c r="AB374" s="726"/>
      <c r="AC374" s="726"/>
    </row>
    <row r="375" spans="1:68" ht="14.25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0</v>
      </c>
      <c r="Y389" s="724">
        <f>IFERROR(IF(X389="",0,CEILING((X389/$H389),1)*$H389),"")</f>
        <v>0</v>
      </c>
      <c r="Z389" s="36" t="str">
        <f>IFERROR(IF(Y389=0,"",ROUNDUP(Y389/H389,0)*0.00651),"")</f>
        <v/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0</v>
      </c>
      <c r="Y390" s="725">
        <f>IFERROR(Y389/H389,"0")</f>
        <v>0</v>
      </c>
      <c r="Z390" s="725">
        <f>IFERROR(IF(Z389="",0,Z389),"0")</f>
        <v>0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0</v>
      </c>
      <c r="Y391" s="725">
        <f>IFERROR(SUM(Y389:Y389),"0")</f>
        <v>0</v>
      </c>
      <c r="Z391" s="37"/>
      <c r="AA391" s="726"/>
      <c r="AB391" s="726"/>
      <c r="AC391" s="726"/>
    </row>
    <row r="392" spans="1:68" ht="14.25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2980</v>
      </c>
      <c r="Y401" s="724">
        <f t="shared" ref="Y401:Y410" si="57">IFERROR(IF(X401="",0,CEILING((X401/$H401),1)*$H401),"")</f>
        <v>2985</v>
      </c>
      <c r="Z401" s="36">
        <f>IFERROR(IF(Y401=0,"",ROUNDUP(Y401/H401,0)*0.02175),"")</f>
        <v>4.3282499999999997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3075.36</v>
      </c>
      <c r="BN401" s="64">
        <f t="shared" ref="BN401:BN410" si="59">IFERROR(Y401*I401/H401,"0")</f>
        <v>3080.52</v>
      </c>
      <c r="BO401" s="64">
        <f t="shared" ref="BO401:BO410" si="60">IFERROR(1/J401*(X401/H401),"0")</f>
        <v>4.1388888888888884</v>
      </c>
      <c r="BP401" s="64">
        <f t="shared" ref="BP401:BP410" si="61">IFERROR(1/J401*(Y401/H401),"0")</f>
        <v>4.145833333333333</v>
      </c>
    </row>
    <row r="402" spans="1:68" ht="27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2980</v>
      </c>
      <c r="Y403" s="724">
        <f t="shared" si="57"/>
        <v>2985</v>
      </c>
      <c r="Z403" s="36">
        <f>IFERROR(IF(Y403=0,"",ROUNDUP(Y403/H403,0)*0.02175),"")</f>
        <v>4.3282499999999997</v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3075.36</v>
      </c>
      <c r="BN403" s="64">
        <f t="shared" si="59"/>
        <v>3080.52</v>
      </c>
      <c r="BO403" s="64">
        <f t="shared" si="60"/>
        <v>4.1388888888888884</v>
      </c>
      <c r="BP403" s="64">
        <f t="shared" si="61"/>
        <v>4.145833333333333</v>
      </c>
    </row>
    <row r="404" spans="1:68" ht="27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0</v>
      </c>
      <c r="Y405" s="724">
        <f t="shared" si="57"/>
        <v>0</v>
      </c>
      <c r="Z405" s="36" t="str">
        <f>IFERROR(IF(Y405=0,"",ROUNDUP(Y405/H405,0)*0.02175),"")</f>
        <v/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3480</v>
      </c>
      <c r="Y406" s="724">
        <f t="shared" si="57"/>
        <v>3480</v>
      </c>
      <c r="Z406" s="36">
        <f>IFERROR(IF(Y406=0,"",ROUNDUP(Y406/H406,0)*0.02175),"")</f>
        <v>5.0459999999999994</v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3591.36</v>
      </c>
      <c r="BN406" s="64">
        <f t="shared" si="59"/>
        <v>3591.36</v>
      </c>
      <c r="BO406" s="64">
        <f t="shared" si="60"/>
        <v>4.833333333333333</v>
      </c>
      <c r="BP406" s="64">
        <f t="shared" si="61"/>
        <v>4.833333333333333</v>
      </c>
    </row>
    <row r="407" spans="1:68" ht="27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629.33333333333326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630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13.702499999999999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9440</v>
      </c>
      <c r="Y412" s="725">
        <f>IFERROR(SUM(Y401:Y410),"0")</f>
        <v>9450</v>
      </c>
      <c r="Z412" s="37"/>
      <c r="AA412" s="726"/>
      <c r="AB412" s="726"/>
      <c r="AC412" s="726"/>
    </row>
    <row r="413" spans="1:68" ht="14.25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2480</v>
      </c>
      <c r="Y414" s="724">
        <f>IFERROR(IF(X414="",0,CEILING((X414/$H414),1)*$H414),"")</f>
        <v>2490</v>
      </c>
      <c r="Z414" s="36">
        <f>IFERROR(IF(Y414=0,"",ROUNDUP(Y414/H414,0)*0.02175),"")</f>
        <v>3.6104999999999996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2559.36</v>
      </c>
      <c r="BN414" s="64">
        <f>IFERROR(Y414*I414/H414,"0")</f>
        <v>2569.6800000000003</v>
      </c>
      <c r="BO414" s="64">
        <f>IFERROR(1/J414*(X414/H414),"0")</f>
        <v>3.4444444444444446</v>
      </c>
      <c r="BP414" s="64">
        <f>IFERROR(1/J414*(Y414/H414),"0")</f>
        <v>3.458333333333333</v>
      </c>
    </row>
    <row r="415" spans="1:68" ht="27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165.33333333333334</v>
      </c>
      <c r="Y416" s="725">
        <f>IFERROR(Y414/H414,"0")+IFERROR(Y415/H415,"0")</f>
        <v>166</v>
      </c>
      <c r="Z416" s="725">
        <f>IFERROR(IF(Z414="",0,Z414),"0")+IFERROR(IF(Z415="",0,Z415),"0")</f>
        <v>3.6104999999999996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2480</v>
      </c>
      <c r="Y417" s="725">
        <f>IFERROR(SUM(Y414:Y415),"0")</f>
        <v>2490</v>
      </c>
      <c r="Z417" s="37"/>
      <c r="AA417" s="726"/>
      <c r="AB417" s="726"/>
      <c r="AC417" s="726"/>
    </row>
    <row r="418" spans="1:68" ht="14.25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490</v>
      </c>
      <c r="Y424" s="724">
        <f>IFERROR(IF(X424="",0,CEILING((X424/$H424),1)*$H424),"")</f>
        <v>495</v>
      </c>
      <c r="Z424" s="36">
        <f>IFERROR(IF(Y424=0,"",ROUNDUP(Y424/H424,0)*0.01898),"")</f>
        <v>1.0439000000000001</v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518.25666666666666</v>
      </c>
      <c r="BN424" s="64">
        <f>IFERROR(Y424*I424/H424,"0")</f>
        <v>523.54499999999996</v>
      </c>
      <c r="BO424" s="64">
        <f>IFERROR(1/J424*(X424/H424),"0")</f>
        <v>0.85069444444444442</v>
      </c>
      <c r="BP424" s="64">
        <f>IFERROR(1/J424*(Y424/H424),"0")</f>
        <v>0.859375</v>
      </c>
    </row>
    <row r="425" spans="1:68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54.444444444444443</v>
      </c>
      <c r="Y425" s="725">
        <f>IFERROR(Y424/H424,"0")</f>
        <v>55</v>
      </c>
      <c r="Z425" s="725">
        <f>IFERROR(IF(Z424="",0,Z424),"0")</f>
        <v>1.0439000000000001</v>
      </c>
      <c r="AA425" s="726"/>
      <c r="AB425" s="726"/>
      <c r="AC425" s="726"/>
    </row>
    <row r="426" spans="1:68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490</v>
      </c>
      <c r="Y426" s="725">
        <f>IFERROR(SUM(Y424:Y424),"0")</f>
        <v>495</v>
      </c>
      <c r="Z426" s="37"/>
      <c r="AA426" s="726"/>
      <c r="AB426" s="726"/>
      <c r="AC426" s="726"/>
    </row>
    <row r="427" spans="1:68" ht="16.5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120</v>
      </c>
      <c r="Y445" s="724">
        <f>IFERROR(IF(X445="",0,CEILING((X445/$H445),1)*$H445),"")</f>
        <v>126</v>
      </c>
      <c r="Z445" s="36">
        <f>IFERROR(IF(Y445=0,"",ROUNDUP(Y445/H445,0)*0.01898),"")</f>
        <v>0.26572000000000001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126.92</v>
      </c>
      <c r="BN445" s="64">
        <f>IFERROR(Y445*I445/H445,"0")</f>
        <v>133.26599999999999</v>
      </c>
      <c r="BO445" s="64">
        <f>IFERROR(1/J445*(X445/H445),"0")</f>
        <v>0.20833333333333334</v>
      </c>
      <c r="BP445" s="64">
        <f>IFERROR(1/J445*(Y445/H445),"0")</f>
        <v>0.21875</v>
      </c>
    </row>
    <row r="446" spans="1:68" ht="37.5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13.333333333333334</v>
      </c>
      <c r="Y450" s="725">
        <f>IFERROR(Y445/H445,"0")+IFERROR(Y446/H446,"0")+IFERROR(Y447/H447,"0")+IFERROR(Y448/H448,"0")+IFERROR(Y449/H449,"0")</f>
        <v>14</v>
      </c>
      <c r="Z450" s="725">
        <f>IFERROR(IF(Z445="",0,Z445),"0")+IFERROR(IF(Z446="",0,Z446),"0")+IFERROR(IF(Z447="",0,Z447),"0")+IFERROR(IF(Z448="",0,Z448),"0")+IFERROR(IF(Z449="",0,Z449),"0")</f>
        <v>0.26572000000000001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120</v>
      </c>
      <c r="Y451" s="725">
        <f>IFERROR(SUM(Y445:Y449),"0")</f>
        <v>126</v>
      </c>
      <c r="Z451" s="37"/>
      <c r="AA451" s="726"/>
      <c r="AB451" s="726"/>
      <c r="AC451" s="726"/>
    </row>
    <row r="452" spans="1:68" ht="14.25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0</v>
      </c>
      <c r="Y459" s="724">
        <f t="shared" ref="Y459:Y472" si="67"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0</v>
      </c>
      <c r="BN459" s="64">
        <f t="shared" ref="BN459:BN472" si="69">IFERROR(Y459*I459/H459,"0")</f>
        <v>0</v>
      </c>
      <c r="BO459" s="64">
        <f t="shared" ref="BO459:BO472" si="70">IFERROR(1/J459*(X459/H459),"0")</f>
        <v>0</v>
      </c>
      <c r="BP459" s="64">
        <f t="shared" ref="BP459:BP472" si="71">IFERROR(1/J459*(Y459/H459),"0")</f>
        <v>0</v>
      </c>
    </row>
    <row r="460" spans="1:68" ht="27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8.3999999999999986</v>
      </c>
      <c r="Y471" s="724">
        <f t="shared" si="67"/>
        <v>8.4</v>
      </c>
      <c r="Z471" s="36">
        <f t="shared" si="72"/>
        <v>2.0080000000000001E-2</v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8.9199999999999982</v>
      </c>
      <c r="BN471" s="64">
        <f t="shared" si="69"/>
        <v>8.92</v>
      </c>
      <c r="BO471" s="64">
        <f t="shared" si="70"/>
        <v>1.7094017094017092E-2</v>
      </c>
      <c r="BP471" s="64">
        <f t="shared" si="71"/>
        <v>1.7094017094017096E-2</v>
      </c>
    </row>
    <row r="472" spans="1:68" ht="37.5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3.9999999999999991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4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2.0080000000000001E-2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8.3999999999999986</v>
      </c>
      <c r="Y474" s="725">
        <f>IFERROR(SUM(Y459:Y472),"0")</f>
        <v>8.4</v>
      </c>
      <c r="Z474" s="37"/>
      <c r="AA474" s="726"/>
      <c r="AB474" s="726"/>
      <c r="AC474" s="726"/>
    </row>
    <row r="475" spans="1:68" ht="14.25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0</v>
      </c>
      <c r="Y491" s="725">
        <f>IFERROR(Y487/H487,"0")+IFERROR(Y488/H488,"0")+IFERROR(Y489/H489,"0")+IFERROR(Y490/H490,"0")</f>
        <v>0</v>
      </c>
      <c r="Z491" s="725">
        <f>IFERROR(IF(Z487="",0,Z487),"0")+IFERROR(IF(Z488="",0,Z488),"0")+IFERROR(IF(Z489="",0,Z489),"0")+IFERROR(IF(Z490="",0,Z490),"0")</f>
        <v>0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0</v>
      </c>
      <c r="Y492" s="725">
        <f>IFERROR(SUM(Y487:Y490),"0")</f>
        <v>0</v>
      </c>
      <c r="Z492" s="37"/>
      <c r="AA492" s="726"/>
      <c r="AB492" s="726"/>
      <c r="AC492" s="726"/>
    </row>
    <row r="493" spans="1:68" ht="16.5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0</v>
      </c>
      <c r="Y511" s="724">
        <f t="shared" ref="Y511:Y526" si="73">IFERROR(IF(X511="",0,CEILING((X511/$H511),1)*$H511),"")</f>
        <v>0</v>
      </c>
      <c r="Z511" s="36" t="str">
        <f t="shared" ref="Z511:Z516" si="74">IFERROR(IF(Y511=0,"",ROUNDUP(Y511/H511,0)*0.01196),"")</f>
        <v/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0</v>
      </c>
      <c r="BN511" s="64">
        <f t="shared" ref="BN511:BN526" si="76">IFERROR(Y511*I511/H511,"0")</f>
        <v>0</v>
      </c>
      <c r="BO511" s="64">
        <f t="shared" ref="BO511:BO526" si="77">IFERROR(1/J511*(X511/H511),"0")</f>
        <v>0</v>
      </c>
      <c r="BP511" s="64">
        <f t="shared" ref="BP511:BP526" si="78">IFERROR(1/J511*(Y511/H511),"0")</f>
        <v>0</v>
      </c>
    </row>
    <row r="512" spans="1:68" ht="27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100</v>
      </c>
      <c r="Y513" s="724">
        <f t="shared" si="73"/>
        <v>100.32000000000001</v>
      </c>
      <c r="Z513" s="36">
        <f t="shared" si="74"/>
        <v>0.22724</v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106.81818181818181</v>
      </c>
      <c r="BN513" s="64">
        <f t="shared" si="76"/>
        <v>107.16</v>
      </c>
      <c r="BO513" s="64">
        <f t="shared" si="77"/>
        <v>0.18210955710955709</v>
      </c>
      <c r="BP513" s="64">
        <f t="shared" si="78"/>
        <v>0.18269230769230771</v>
      </c>
    </row>
    <row r="514" spans="1:68" ht="16.5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200</v>
      </c>
      <c r="Y515" s="724">
        <f t="shared" si="73"/>
        <v>200.64000000000001</v>
      </c>
      <c r="Z515" s="36">
        <f t="shared" si="74"/>
        <v>0.45448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213.63636363636363</v>
      </c>
      <c r="BN515" s="64">
        <f t="shared" si="76"/>
        <v>214.32</v>
      </c>
      <c r="BO515" s="64">
        <f t="shared" si="77"/>
        <v>0.36421911421911418</v>
      </c>
      <c r="BP515" s="64">
        <f t="shared" si="78"/>
        <v>0.36538461538461542</v>
      </c>
    </row>
    <row r="516" spans="1:68" ht="16.5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56.818181818181813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57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0.68171999999999999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300</v>
      </c>
      <c r="Y528" s="725">
        <f>IFERROR(SUM(Y511:Y526),"0")</f>
        <v>300.96000000000004</v>
      </c>
      <c r="Z528" s="37"/>
      <c r="AA528" s="726"/>
      <c r="AB528" s="726"/>
      <c r="AC528" s="726"/>
    </row>
    <row r="529" spans="1:68" ht="14.25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100</v>
      </c>
      <c r="Y530" s="724">
        <f>IFERROR(IF(X530="",0,CEILING((X530/$H530),1)*$H530),"")</f>
        <v>100.32000000000001</v>
      </c>
      <c r="Z530" s="36">
        <f>IFERROR(IF(Y530=0,"",ROUNDUP(Y530/H530,0)*0.01196),"")</f>
        <v>0.22724</v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106.81818181818181</v>
      </c>
      <c r="BN530" s="64">
        <f>IFERROR(Y530*I530/H530,"0")</f>
        <v>107.16</v>
      </c>
      <c r="BO530" s="64">
        <f>IFERROR(1/J530*(X530/H530),"0")</f>
        <v>0.18210955710955709</v>
      </c>
      <c r="BP530" s="64">
        <f>IFERROR(1/J530*(Y530/H530),"0")</f>
        <v>0.18269230769230771</v>
      </c>
    </row>
    <row r="531" spans="1:68" ht="16.5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18.939393939393938</v>
      </c>
      <c r="Y534" s="725">
        <f>IFERROR(Y530/H530,"0")+IFERROR(Y531/H531,"0")+IFERROR(Y532/H532,"0")+IFERROR(Y533/H533,"0")</f>
        <v>19</v>
      </c>
      <c r="Z534" s="725">
        <f>IFERROR(IF(Z530="",0,Z530),"0")+IFERROR(IF(Z531="",0,Z531),"0")+IFERROR(IF(Z532="",0,Z532),"0")+IFERROR(IF(Z533="",0,Z533),"0")</f>
        <v>0.22724</v>
      </c>
      <c r="AA534" s="726"/>
      <c r="AB534" s="726"/>
      <c r="AC534" s="726"/>
    </row>
    <row r="535" spans="1:68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100</v>
      </c>
      <c r="Y535" s="725">
        <f>IFERROR(SUM(Y530:Y533),"0")</f>
        <v>100.32000000000001</v>
      </c>
      <c r="Z535" s="37"/>
      <c r="AA535" s="726"/>
      <c r="AB535" s="726"/>
      <c r="AC535" s="726"/>
    </row>
    <row r="536" spans="1:68" ht="14.25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0</v>
      </c>
      <c r="Y539" s="724">
        <f t="shared" si="79"/>
        <v>0</v>
      </c>
      <c r="Z539" s="36" t="str">
        <f>IFERROR(IF(Y539=0,"",ROUNDUP(Y539/H539,0)*0.01196),"")</f>
        <v/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0</v>
      </c>
      <c r="BN539" s="64">
        <f t="shared" si="81"/>
        <v>0</v>
      </c>
      <c r="BO539" s="64">
        <f t="shared" si="82"/>
        <v>0</v>
      </c>
      <c r="BP539" s="64">
        <f t="shared" si="83"/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0</v>
      </c>
      <c r="Y550" s="725">
        <f>IFERROR(SUM(Y537:Y548),"0")</f>
        <v>0</v>
      </c>
      <c r="Z550" s="37"/>
      <c r="AA550" s="726"/>
      <c r="AB550" s="726"/>
      <c r="AC550" s="726"/>
    </row>
    <row r="551" spans="1:68" ht="14.25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60</v>
      </c>
      <c r="Y583" s="724">
        <f t="shared" si="89"/>
        <v>63</v>
      </c>
      <c r="Z583" s="36">
        <f>IFERROR(IF(Y583=0,"",ROUNDUP(Y583/H583,0)*0.00902),"")</f>
        <v>0.1353</v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63.857142857142854</v>
      </c>
      <c r="BN583" s="64">
        <f t="shared" si="91"/>
        <v>67.049999999999983</v>
      </c>
      <c r="BO583" s="64">
        <f t="shared" si="92"/>
        <v>0.10822510822510822</v>
      </c>
      <c r="BP583" s="64">
        <f t="shared" si="93"/>
        <v>0.11363636363636365</v>
      </c>
    </row>
    <row r="584" spans="1:68" ht="27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14.285714285714285</v>
      </c>
      <c r="Y589" s="725">
        <f>IFERROR(Y582/H582,"0")+IFERROR(Y583/H583,"0")+IFERROR(Y584/H584,"0")+IFERROR(Y585/H585,"0")+IFERROR(Y586/H586,"0")+IFERROR(Y587/H587,"0")+IFERROR(Y588/H588,"0")</f>
        <v>15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0.1353</v>
      </c>
      <c r="AA589" s="726"/>
      <c r="AB589" s="726"/>
      <c r="AC589" s="726"/>
    </row>
    <row r="590" spans="1:68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60</v>
      </c>
      <c r="Y590" s="725">
        <f>IFERROR(SUM(Y582:Y588),"0")</f>
        <v>63</v>
      </c>
      <c r="Z590" s="37"/>
      <c r="AA590" s="726"/>
      <c r="AB590" s="726"/>
      <c r="AC590" s="726"/>
    </row>
    <row r="591" spans="1:68" ht="14.25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0</v>
      </c>
      <c r="Y592" s="724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0</v>
      </c>
      <c r="Y597" s="725">
        <f>IFERROR(Y592/H592,"0")+IFERROR(Y593/H593,"0")+IFERROR(Y594/H594,"0")+IFERROR(Y595/H595,"0")+IFERROR(Y596/H596,"0")</f>
        <v>0</v>
      </c>
      <c r="Z597" s="725">
        <f>IFERROR(IF(Z592="",0,Z592),"0")+IFERROR(IF(Z593="",0,Z593),"0")+IFERROR(IF(Z594="",0,Z594),"0")+IFERROR(IF(Z595="",0,Z595),"0")+IFERROR(IF(Z596="",0,Z596),"0")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0</v>
      </c>
      <c r="Y598" s="725">
        <f>IFERROR(SUM(Y592:Y596),"0")</f>
        <v>0</v>
      </c>
      <c r="Z598" s="37"/>
      <c r="AA598" s="726"/>
      <c r="AB598" s="726"/>
      <c r="AC598" s="726"/>
    </row>
    <row r="599" spans="1:68" ht="14.25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15426.699999999999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15489.18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16044.43512317185</v>
      </c>
      <c r="Y626" s="725">
        <f>IFERROR(SUM(BN22:BN622),"0")</f>
        <v>16109.992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23</v>
      </c>
      <c r="Y627" s="38">
        <f>ROUNDUP(SUM(BP22:BP622),0)</f>
        <v>24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16619.43512317185</v>
      </c>
      <c r="Y628" s="725">
        <f>GrossWeightTotalR+PalletQtyTotalR*25</f>
        <v>16709.991999999998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1552.5963053549256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1561</v>
      </c>
      <c r="Z629" s="37"/>
      <c r="AA629" s="726"/>
      <c r="AB629" s="726"/>
      <c r="AC629" s="726"/>
    </row>
    <row r="630" spans="1:32" ht="14.25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25.154119999999999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81.899999999999991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2104.8000000000002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268.8</v>
      </c>
      <c r="W635" s="46">
        <f>IFERROR(Y389*1,"0")+IFERROR(Y393*1,"0")+IFERROR(Y394*1,"0")+IFERROR(Y395*1,"0")</f>
        <v>0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12435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126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8.4</v>
      </c>
      <c r="AA635" s="46">
        <f>IFERROR(Y482*1,"0")+IFERROR(Y483*1,"0")+IFERROR(Y487*1,"0")+IFERROR(Y488*1,"0")+IFERROR(Y489*1,"0")+IFERROR(Y490*1,"0")</f>
        <v>0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401.28000000000003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63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