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A7CF32A-5F5A-452B-95AD-91CB6A88F0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63" i="1" l="1"/>
  <c r="Z330" i="1"/>
  <c r="Z26" i="1"/>
  <c r="Z86" i="1"/>
  <c r="Z106" i="1"/>
  <c r="Z149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Y626" i="1" s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Y627" i="1" s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Z442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Y628" i="1" l="1"/>
  <c r="Z589" i="1"/>
  <c r="Z572" i="1"/>
  <c r="Z234" i="1"/>
  <c r="Z604" i="1"/>
  <c r="Z534" i="1"/>
  <c r="Z272" i="1"/>
  <c r="Z379" i="1"/>
  <c r="Z367" i="1"/>
  <c r="Z255" i="1"/>
  <c r="Z227" i="1"/>
  <c r="Z121" i="1"/>
  <c r="Z115" i="1"/>
  <c r="Z71" i="1"/>
  <c r="Z630" i="1" s="1"/>
  <c r="Y629" i="1"/>
  <c r="X628" i="1"/>
  <c r="Z411" i="1"/>
  <c r="Z385" i="1"/>
  <c r="Z293" i="1"/>
  <c r="Y625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<sst xmlns="http://schemas.openxmlformats.org/spreadsheetml/2006/main" count="2936" uniqueCount="1048">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</sst>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09" zoomScaleNormal="100" zoomScaleSheetLayoutView="100" workbookViewId="0">
      <selection activeCell="AA631" sqref="AA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36</v>
      </c>
      <c r="Y100" s="724">
        <f t="shared" si="10"/>
        <v>37.800000000000004</v>
      </c>
      <c r="Z100" s="36">
        <f>IFERROR(IF(Y100=0,"",ROUNDUP(Y100/H100,0)*0.00651),"")</f>
        <v>9.1139999999999999E-2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39.359999999999992</v>
      </c>
      <c r="BN100" s="64">
        <f t="shared" si="12"/>
        <v>41.328000000000003</v>
      </c>
      <c r="BO100" s="64">
        <f t="shared" si="13"/>
        <v>7.3260073260073263E-2</v>
      </c>
      <c r="BP100" s="64">
        <f t="shared" si="14"/>
        <v>7.6923076923076927E-2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13.333333333333332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14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9.1139999999999999E-2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36</v>
      </c>
      <c r="Y107" s="725">
        <f>IFERROR(SUM(Y96:Y105),"0")</f>
        <v>37.800000000000004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0</v>
      </c>
      <c r="Y182" s="724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0</v>
      </c>
      <c r="Y190" s="725">
        <f>IFERROR(Y181/H181,"0")+IFERROR(Y182/H182,"0")+IFERROR(Y183/H183,"0")+IFERROR(Y184/H184,"0")+IFERROR(Y185/H185,"0")+IFERROR(Y186/H186,"0")+IFERROR(Y187/H187,"0")+IFERROR(Y188/H188,"0")+IFERROR(Y189/H189,"0")</f>
        <v>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0</v>
      </c>
      <c r="Y191" s="725">
        <f>IFERROR(SUM(Y181:Y189),"0")</f>
        <v>0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50</v>
      </c>
      <c r="Y205" s="724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50</v>
      </c>
      <c r="Y207" s="724">
        <f t="shared" si="26"/>
        <v>54</v>
      </c>
      <c r="Z207" s="36">
        <f>IFERROR(IF(Y207=0,"",ROUNDUP(Y207/H207,0)*0.00902),"")</f>
        <v>9.0200000000000002E-2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51.944444444444443</v>
      </c>
      <c r="BN207" s="64">
        <f t="shared" si="28"/>
        <v>56.099999999999994</v>
      </c>
      <c r="BO207" s="64">
        <f t="shared" si="29"/>
        <v>7.0145903479236812E-2</v>
      </c>
      <c r="BP207" s="64">
        <f t="shared" si="30"/>
        <v>7.575757575757576E-2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18.518518518518519</v>
      </c>
      <c r="Y212" s="725">
        <f>IFERROR(Y204/H204,"0")+IFERROR(Y205/H205,"0")+IFERROR(Y206/H206,"0")+IFERROR(Y207/H207,"0")+IFERROR(Y208/H208,"0")+IFERROR(Y209/H209,"0")+IFERROR(Y210/H210,"0")+IFERROR(Y211/H211,"0")</f>
        <v>20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0.1804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100</v>
      </c>
      <c r="Y213" s="725">
        <f>IFERROR(SUM(Y204:Y211),"0")</f>
        <v>108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40</v>
      </c>
      <c r="Y221" s="724">
        <f t="shared" si="31"/>
        <v>40.799999999999997</v>
      </c>
      <c r="Z221" s="36">
        <f t="shared" si="36"/>
        <v>0.11067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44.20000000000001</v>
      </c>
      <c r="BN221" s="64">
        <f t="shared" si="33"/>
        <v>45.084000000000003</v>
      </c>
      <c r="BO221" s="64">
        <f t="shared" si="34"/>
        <v>9.1575091575091583E-2</v>
      </c>
      <c r="BP221" s="64">
        <f t="shared" si="35"/>
        <v>9.3406593406593408E-2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40</v>
      </c>
      <c r="Y222" s="724">
        <f t="shared" si="31"/>
        <v>40.799999999999997</v>
      </c>
      <c r="Z222" s="36">
        <f t="shared" si="36"/>
        <v>0.11067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44.20000000000001</v>
      </c>
      <c r="BN222" s="64">
        <f t="shared" si="33"/>
        <v>45.084000000000003</v>
      </c>
      <c r="BO222" s="64">
        <f t="shared" si="34"/>
        <v>9.1575091575091583E-2</v>
      </c>
      <c r="BP222" s="64">
        <f t="shared" si="35"/>
        <v>9.3406593406593408E-2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20</v>
      </c>
      <c r="Y224" s="724">
        <f t="shared" si="31"/>
        <v>21.599999999999998</v>
      </c>
      <c r="Z224" s="36">
        <f t="shared" si="36"/>
        <v>5.8590000000000003E-2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22.100000000000005</v>
      </c>
      <c r="BN224" s="64">
        <f t="shared" si="33"/>
        <v>23.868000000000002</v>
      </c>
      <c r="BO224" s="64">
        <f t="shared" si="34"/>
        <v>4.5787545787545791E-2</v>
      </c>
      <c r="BP224" s="64">
        <f t="shared" si="35"/>
        <v>4.9450549450549455E-2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40</v>
      </c>
      <c r="Y225" s="724">
        <f t="shared" si="31"/>
        <v>40.799999999999997</v>
      </c>
      <c r="Z225" s="36">
        <f t="shared" si="36"/>
        <v>0.11067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44.3</v>
      </c>
      <c r="BN225" s="64">
        <f t="shared" si="33"/>
        <v>45.185999999999993</v>
      </c>
      <c r="BO225" s="64">
        <f t="shared" si="34"/>
        <v>9.1575091575091583E-2</v>
      </c>
      <c r="BP225" s="64">
        <f t="shared" si="35"/>
        <v>9.3406593406593408E-2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58.333333333333343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0.3906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140</v>
      </c>
      <c r="Y228" s="725">
        <f>IFERROR(SUM(Y215:Y226),"0")</f>
        <v>144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0</v>
      </c>
      <c r="Y373" s="725">
        <f>IFERROR(Y370/H370,"0")+IFERROR(Y371/H371,"0")+IFERROR(Y372/H372,"0")</f>
        <v>0</v>
      </c>
      <c r="Z373" s="725">
        <f>IFERROR(IF(Z370="",0,Z370),"0")+IFERROR(IF(Z371="",0,Z371),"0")+IFERROR(IF(Z372="",0,Z372),"0")</f>
        <v>0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0</v>
      </c>
      <c r="Y374" s="725">
        <f>IFERROR(SUM(Y370:Y372),"0")</f>
        <v>0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700</v>
      </c>
      <c r="Y401" s="724">
        <f t="shared" ref="Y401:Y410" si="57">IFERROR(IF(X401="",0,CEILING((X401/$H401),1)*$H401),"")</f>
        <v>705</v>
      </c>
      <c r="Z401" s="36">
        <f>IFERROR(IF(Y401=0,"",ROUNDUP(Y401/H401,0)*0.02175),"")</f>
        <v>1.0222499999999999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722.4</v>
      </c>
      <c r="BN401" s="64">
        <f t="shared" ref="BN401:BN410" si="59">IFERROR(Y401*I401/H401,"0")</f>
        <v>727.56</v>
      </c>
      <c r="BO401" s="64">
        <f t="shared" ref="BO401:BO410" si="60">IFERROR(1/J401*(X401/H401),"0")</f>
        <v>0.9722222222222221</v>
      </c>
      <c r="BP401" s="64">
        <f t="shared" ref="BP401:BP410" si="61">IFERROR(1/J401*(Y401/H401),"0")</f>
        <v>0.97916666666666663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200</v>
      </c>
      <c r="Y403" s="724">
        <f t="shared" si="57"/>
        <v>210</v>
      </c>
      <c r="Z403" s="36">
        <f>IFERROR(IF(Y403=0,"",ROUNDUP(Y403/H403,0)*0.02175),"")</f>
        <v>0.30449999999999999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206.4</v>
      </c>
      <c r="BN403" s="64">
        <f t="shared" si="59"/>
        <v>216.72</v>
      </c>
      <c r="BO403" s="64">
        <f t="shared" si="60"/>
        <v>0.27777777777777779</v>
      </c>
      <c r="BP403" s="64">
        <f t="shared" si="61"/>
        <v>0.29166666666666663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80</v>
      </c>
      <c r="Y405" s="724">
        <f t="shared" si="57"/>
        <v>90</v>
      </c>
      <c r="Z405" s="36">
        <f>IFERROR(IF(Y405=0,"",ROUNDUP(Y405/H405,0)*0.02175),"")</f>
        <v>0.1305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82.56</v>
      </c>
      <c r="BN405" s="64">
        <f t="shared" si="59"/>
        <v>92.88000000000001</v>
      </c>
      <c r="BO405" s="64">
        <f t="shared" si="60"/>
        <v>0.1111111111111111</v>
      </c>
      <c r="BP405" s="64">
        <f t="shared" si="61"/>
        <v>0.125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65.333333333333329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67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1.4572499999999999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980</v>
      </c>
      <c r="Y412" s="725">
        <f>IFERROR(SUM(Y401:Y410),"0")</f>
        <v>1005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500</v>
      </c>
      <c r="Y414" s="724">
        <f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516</v>
      </c>
      <c r="BN414" s="64">
        <f>IFERROR(Y414*I414/H414,"0")</f>
        <v>526.32000000000005</v>
      </c>
      <c r="BO414" s="64">
        <f>IFERROR(1/J414*(X414/H414),"0")</f>
        <v>0.69444444444444442</v>
      </c>
      <c r="BP414" s="64">
        <f>IFERROR(1/J414*(Y414/H414),"0")</f>
        <v>0.70833333333333326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33.333333333333336</v>
      </c>
      <c r="Y416" s="725">
        <f>IFERROR(Y414/H414,"0")+IFERROR(Y415/H415,"0")</f>
        <v>34</v>
      </c>
      <c r="Z416" s="725">
        <f>IFERROR(IF(Z414="",0,Z414),"0")+IFERROR(IF(Z415="",0,Z415),"0")</f>
        <v>0.73949999999999994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500</v>
      </c>
      <c r="Y417" s="725">
        <f>IFERROR(SUM(Y414:Y415),"0")</f>
        <v>510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0</v>
      </c>
      <c r="Y445" s="724">
        <f>IFERROR(IF(X445="",0,CEILING((X445/$H445),1)*$H445),"")</f>
        <v>0</v>
      </c>
      <c r="Z445" s="36" t="str">
        <f>IFERROR(IF(Y445=0,"",ROUNDUP(Y445/H445,0)*0.01898),"")</f>
        <v/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0</v>
      </c>
      <c r="Y450" s="725">
        <f>IFERROR(Y445/H445,"0")+IFERROR(Y446/H446,"0")+IFERROR(Y447/H447,"0")+IFERROR(Y448/H448,"0")+IFERROR(Y449/H449,"0")</f>
        <v>0</v>
      </c>
      <c r="Z450" s="725">
        <f>IFERROR(IF(Z445="",0,Z445),"0")+IFERROR(IF(Z446="",0,Z446),"0")+IFERROR(IF(Z447="",0,Z447),"0")+IFERROR(IF(Z448="",0,Z448),"0")+IFERROR(IF(Z449="",0,Z449),"0")</f>
        <v>0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0</v>
      </c>
      <c r="Y451" s="725">
        <f>IFERROR(SUM(Y445:Y449),"0")</f>
        <v>0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70</v>
      </c>
      <c r="Y487" s="724">
        <f>IFERROR(IF(X487="",0,CEILING((X487/$H487),1)*$H487),"")</f>
        <v>70.2</v>
      </c>
      <c r="Z487" s="36">
        <f>IFERROR(IF(Y487=0,"",ROUNDUP(Y487/H487,0)*0.00902),"")</f>
        <v>0.11726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72.722222222222229</v>
      </c>
      <c r="BN487" s="64">
        <f>IFERROR(Y487*I487/H487,"0")</f>
        <v>72.930000000000007</v>
      </c>
      <c r="BO487" s="64">
        <f>IFERROR(1/J487*(X487/H487),"0")</f>
        <v>9.8204264870931535E-2</v>
      </c>
      <c r="BP487" s="64">
        <f>IFERROR(1/J487*(Y487/H487),"0")</f>
        <v>9.8484848484848481E-2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12.962962962962962</v>
      </c>
      <c r="Y491" s="725">
        <f>IFERROR(Y487/H487,"0")+IFERROR(Y488/H488,"0")+IFERROR(Y489/H489,"0")+IFERROR(Y490/H490,"0")</f>
        <v>13</v>
      </c>
      <c r="Z491" s="725">
        <f>IFERROR(IF(Z487="",0,Z487),"0")+IFERROR(IF(Z488="",0,Z488),"0")+IFERROR(IF(Z489="",0,Z489),"0")+IFERROR(IF(Z490="",0,Z490),"0")</f>
        <v>0.11726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70</v>
      </c>
      <c r="Y492" s="725">
        <f>IFERROR(SUM(Y487:Y490),"0")</f>
        <v>70.2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0</v>
      </c>
      <c r="Y515" s="724">
        <f t="shared" si="73"/>
        <v>0</v>
      </c>
      <c r="Z515" s="36" t="str">
        <f t="shared" si="74"/>
        <v/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0</v>
      </c>
      <c r="BN515" s="64">
        <f t="shared" si="76"/>
        <v>0</v>
      </c>
      <c r="BO515" s="64">
        <f t="shared" si="77"/>
        <v>0</v>
      </c>
      <c r="BP515" s="64">
        <f t="shared" si="78"/>
        <v>0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0</v>
      </c>
      <c r="Y528" s="725">
        <f>IFERROR(SUM(Y511:Y526),"0")</f>
        <v>0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50</v>
      </c>
      <c r="Y592" s="724">
        <f>IFERROR(IF(X592="",0,CEILING((X592/$H592),1)*$H592),"")</f>
        <v>54.6</v>
      </c>
      <c r="Z592" s="36">
        <f>IFERROR(IF(Y592=0,"",ROUNDUP(Y592/H592,0)*0.01898),"")</f>
        <v>0.13286000000000001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53.326923076923087</v>
      </c>
      <c r="BN592" s="64">
        <f>IFERROR(Y592*I592/H592,"0")</f>
        <v>58.233000000000011</v>
      </c>
      <c r="BO592" s="64">
        <f>IFERROR(1/J592*(X592/H592),"0")</f>
        <v>0.10016025641025642</v>
      </c>
      <c r="BP592" s="64">
        <f>IFERROR(1/J592*(Y592/H592),"0")</f>
        <v>0.109375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6.4102564102564106</v>
      </c>
      <c r="Y597" s="725">
        <f>IFERROR(Y592/H592,"0")+IFERROR(Y593/H593,"0")+IFERROR(Y594/H594,"0")+IFERROR(Y595/H595,"0")+IFERROR(Y596/H596,"0")</f>
        <v>7</v>
      </c>
      <c r="Z597" s="725">
        <f>IFERROR(IF(Z592="",0,Z592),"0")+IFERROR(IF(Z593="",0,Z593),"0")+IFERROR(IF(Z594="",0,Z594),"0")+IFERROR(IF(Z595="",0,Z595),"0")+IFERROR(IF(Z596="",0,Z596),"0")</f>
        <v>0.13286000000000001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50</v>
      </c>
      <c r="Y598" s="725">
        <f>IFERROR(SUM(Y592:Y596),"0")</f>
        <v>54.6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1876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1929.6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1951.4580341880342</v>
      </c>
      <c r="Y626" s="725">
        <f>IFERROR(SUM(BN22:BN622),"0")</f>
        <v>2007.393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3</v>
      </c>
      <c r="Y627" s="38">
        <f>ROUNDUP(SUM(BP22:BP622),0)</f>
        <v>3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2026.4580341880342</v>
      </c>
      <c r="Y628" s="725">
        <f>GrossWeightTotalR+PalletQtyTotalR*25</f>
        <v>2082.393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208.22507122507125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215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3.1090100000000001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37.800000000000004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0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252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1515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70.2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54.6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