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3,25 ПОКОМ КИ филиалы\2 машина Бердянск_Донецк_Луганск_Мелитополь\"/>
    </mc:Choice>
  </mc:AlternateContent>
  <xr:revisionPtr revIDLastSave="0" documentId="13_ncr:1_{424E6702-4FDF-464B-99B0-0F01CC841E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Z539" i="1" s="1"/>
  <c r="Y535" i="1"/>
  <c r="Y540" i="1" s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P450" i="1"/>
  <c r="X448" i="1"/>
  <c r="Y447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N437" i="1"/>
  <c r="BM437" i="1"/>
  <c r="Z437" i="1"/>
  <c r="Y437" i="1"/>
  <c r="BP437" i="1" s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Y430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40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W640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4" i="1" s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2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V640" i="1" s="1"/>
  <c r="P347" i="1"/>
  <c r="X344" i="1"/>
  <c r="X343" i="1"/>
  <c r="BO342" i="1"/>
  <c r="BM342" i="1"/>
  <c r="Y342" i="1"/>
  <c r="Y343" i="1" s="1"/>
  <c r="P342" i="1"/>
  <c r="X340" i="1"/>
  <c r="X339" i="1"/>
  <c r="BO338" i="1"/>
  <c r="BM338" i="1"/>
  <c r="Y338" i="1"/>
  <c r="U640" i="1" s="1"/>
  <c r="P338" i="1"/>
  <c r="X335" i="1"/>
  <c r="X334" i="1"/>
  <c r="BO333" i="1"/>
  <c r="BM333" i="1"/>
  <c r="Y333" i="1"/>
  <c r="Y334" i="1" s="1"/>
  <c r="P333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Y330" i="1" s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1" i="1" s="1"/>
  <c r="P318" i="1"/>
  <c r="X316" i="1"/>
  <c r="X315" i="1"/>
  <c r="BO314" i="1"/>
  <c r="BM314" i="1"/>
  <c r="Y314" i="1"/>
  <c r="Y315" i="1" s="1"/>
  <c r="P314" i="1"/>
  <c r="X312" i="1"/>
  <c r="X311" i="1"/>
  <c r="BO310" i="1"/>
  <c r="BM310" i="1"/>
  <c r="Y310" i="1"/>
  <c r="S640" i="1" s="1"/>
  <c r="P310" i="1"/>
  <c r="X307" i="1"/>
  <c r="X306" i="1"/>
  <c r="BO305" i="1"/>
  <c r="BM305" i="1"/>
  <c r="Y305" i="1"/>
  <c r="Y306" i="1" s="1"/>
  <c r="P305" i="1"/>
  <c r="X303" i="1"/>
  <c r="X302" i="1"/>
  <c r="BO301" i="1"/>
  <c r="BM301" i="1"/>
  <c r="Y301" i="1"/>
  <c r="Y302" i="1" s="1"/>
  <c r="P301" i="1"/>
  <c r="X299" i="1"/>
  <c r="X298" i="1"/>
  <c r="BO297" i="1"/>
  <c r="BM297" i="1"/>
  <c r="Y297" i="1"/>
  <c r="R640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40" i="1" s="1"/>
  <c r="P288" i="1"/>
  <c r="X285" i="1"/>
  <c r="X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640" i="1" s="1"/>
  <c r="P281" i="1"/>
  <c r="X278" i="1"/>
  <c r="X277" i="1"/>
  <c r="BO276" i="1"/>
  <c r="BM276" i="1"/>
  <c r="Y276" i="1"/>
  <c r="O640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640" i="1" s="1"/>
  <c r="P263" i="1"/>
  <c r="X260" i="1"/>
  <c r="X259" i="1"/>
  <c r="BO258" i="1"/>
  <c r="BM258" i="1"/>
  <c r="Y258" i="1"/>
  <c r="Y259" i="1" s="1"/>
  <c r="P258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L640" i="1" s="1"/>
  <c r="P246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35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1" i="1" s="1"/>
  <c r="P199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Z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4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40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Y10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X87" i="1"/>
  <c r="Y86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Y56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40" i="1" s="1"/>
  <c r="P35" i="1"/>
  <c r="X31" i="1"/>
  <c r="X30" i="1"/>
  <c r="BO29" i="1"/>
  <c r="BM29" i="1"/>
  <c r="Y29" i="1"/>
  <c r="Y30" i="1" s="1"/>
  <c r="P29" i="1"/>
  <c r="X27" i="1"/>
  <c r="X630" i="1" s="1"/>
  <c r="X26" i="1"/>
  <c r="X634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Y27" i="1" s="1"/>
  <c r="P22" i="1"/>
  <c r="H10" i="1"/>
  <c r="A9" i="1"/>
  <c r="A10" i="1" s="1"/>
  <c r="D7" i="1"/>
  <c r="Q6" i="1"/>
  <c r="P2" i="1"/>
  <c r="F9" i="1" l="1"/>
  <c r="J9" i="1"/>
  <c r="F10" i="1"/>
  <c r="Y31" i="1"/>
  <c r="Y630" i="1" s="1"/>
  <c r="Y41" i="1"/>
  <c r="Y45" i="1"/>
  <c r="Y64" i="1"/>
  <c r="BP68" i="1"/>
  <c r="BN68" i="1"/>
  <c r="BP70" i="1"/>
  <c r="BN70" i="1"/>
  <c r="Z70" i="1"/>
  <c r="Y72" i="1"/>
  <c r="Y81" i="1"/>
  <c r="BP74" i="1"/>
  <c r="BN74" i="1"/>
  <c r="Z74" i="1"/>
  <c r="BP78" i="1"/>
  <c r="BN78" i="1"/>
  <c r="Z78" i="1"/>
  <c r="Y93" i="1"/>
  <c r="BP91" i="1"/>
  <c r="BN91" i="1"/>
  <c r="Z91" i="1"/>
  <c r="Z93" i="1" s="1"/>
  <c r="H9" i="1"/>
  <c r="B640" i="1"/>
  <c r="X631" i="1"/>
  <c r="X632" i="1"/>
  <c r="Z23" i="1"/>
  <c r="Z26" i="1" s="1"/>
  <c r="BN23" i="1"/>
  <c r="Y631" i="1" s="1"/>
  <c r="Z25" i="1"/>
  <c r="BN25" i="1"/>
  <c r="Y26" i="1"/>
  <c r="Z29" i="1"/>
  <c r="Z30" i="1" s="1"/>
  <c r="BN29" i="1"/>
  <c r="BP29" i="1"/>
  <c r="Y632" i="1" s="1"/>
  <c r="Z35" i="1"/>
  <c r="BN35" i="1"/>
  <c r="BP35" i="1"/>
  <c r="Z37" i="1"/>
  <c r="BN37" i="1"/>
  <c r="Z39" i="1"/>
  <c r="BN39" i="1"/>
  <c r="Y40" i="1"/>
  <c r="Z43" i="1"/>
  <c r="Z45" i="1" s="1"/>
  <c r="BN43" i="1"/>
  <c r="BP43" i="1"/>
  <c r="D640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Z71" i="1" s="1"/>
  <c r="BN66" i="1"/>
  <c r="BP66" i="1"/>
  <c r="Z68" i="1"/>
  <c r="BP76" i="1"/>
  <c r="BN76" i="1"/>
  <c r="Z76" i="1"/>
  <c r="Y80" i="1"/>
  <c r="Z86" i="1"/>
  <c r="BP84" i="1"/>
  <c r="BN84" i="1"/>
  <c r="Z84" i="1"/>
  <c r="E640" i="1"/>
  <c r="Y94" i="1"/>
  <c r="Z97" i="1"/>
  <c r="Z106" i="1" s="1"/>
  <c r="BN97" i="1"/>
  <c r="BP97" i="1"/>
  <c r="Z98" i="1"/>
  <c r="BN98" i="1"/>
  <c r="Z99" i="1"/>
  <c r="BN99" i="1"/>
  <c r="Z103" i="1"/>
  <c r="BN103" i="1"/>
  <c r="Z105" i="1"/>
  <c r="BN105" i="1"/>
  <c r="Z110" i="1"/>
  <c r="Z115" i="1" s="1"/>
  <c r="BN110" i="1"/>
  <c r="BP110" i="1"/>
  <c r="Z112" i="1"/>
  <c r="BN112" i="1"/>
  <c r="Z114" i="1"/>
  <c r="BN114" i="1"/>
  <c r="Y115" i="1"/>
  <c r="Z118" i="1"/>
  <c r="Z121" i="1" s="1"/>
  <c r="BN118" i="1"/>
  <c r="BP118" i="1"/>
  <c r="Z120" i="1"/>
  <c r="BN120" i="1"/>
  <c r="Y121" i="1"/>
  <c r="Z124" i="1"/>
  <c r="BN124" i="1"/>
  <c r="BP124" i="1"/>
  <c r="Z127" i="1"/>
  <c r="BN127" i="1"/>
  <c r="Y133" i="1"/>
  <c r="BP137" i="1"/>
  <c r="BN137" i="1"/>
  <c r="Z137" i="1"/>
  <c r="Z138" i="1" s="1"/>
  <c r="Y139" i="1"/>
  <c r="G640" i="1"/>
  <c r="Y145" i="1"/>
  <c r="BP142" i="1"/>
  <c r="BN142" i="1"/>
  <c r="Z142" i="1"/>
  <c r="Z144" i="1" s="1"/>
  <c r="Y149" i="1"/>
  <c r="BP163" i="1"/>
  <c r="BN163" i="1"/>
  <c r="Z163" i="1"/>
  <c r="Y167" i="1"/>
  <c r="BP171" i="1"/>
  <c r="BN171" i="1"/>
  <c r="Z171" i="1"/>
  <c r="Z172" i="1" s="1"/>
  <c r="Y173" i="1"/>
  <c r="I640" i="1"/>
  <c r="Y178" i="1"/>
  <c r="BP177" i="1"/>
  <c r="BN177" i="1"/>
  <c r="Z177" i="1"/>
  <c r="Z178" i="1" s="1"/>
  <c r="Y179" i="1"/>
  <c r="Y191" i="1"/>
  <c r="BP181" i="1"/>
  <c r="BN181" i="1"/>
  <c r="Z181" i="1"/>
  <c r="BP185" i="1"/>
  <c r="BN185" i="1"/>
  <c r="Z185" i="1"/>
  <c r="BP188" i="1"/>
  <c r="BN188" i="1"/>
  <c r="Z188" i="1"/>
  <c r="BP205" i="1"/>
  <c r="BN205" i="1"/>
  <c r="Z205" i="1"/>
  <c r="BP209" i="1"/>
  <c r="BN209" i="1"/>
  <c r="Z209" i="1"/>
  <c r="Y116" i="1"/>
  <c r="BP128" i="1"/>
  <c r="BN128" i="1"/>
  <c r="BP131" i="1"/>
  <c r="BN131" i="1"/>
  <c r="Z131" i="1"/>
  <c r="BP148" i="1"/>
  <c r="BN148" i="1"/>
  <c r="Z148" i="1"/>
  <c r="Z149" i="1" s="1"/>
  <c r="Y150" i="1"/>
  <c r="Y155" i="1"/>
  <c r="BP152" i="1"/>
  <c r="BN152" i="1"/>
  <c r="Z152" i="1"/>
  <c r="Z154" i="1" s="1"/>
  <c r="BP165" i="1"/>
  <c r="BN165" i="1"/>
  <c r="Z165" i="1"/>
  <c r="Z167" i="1" s="1"/>
  <c r="BP183" i="1"/>
  <c r="BN183" i="1"/>
  <c r="Z183" i="1"/>
  <c r="BP186" i="1"/>
  <c r="BN186" i="1"/>
  <c r="Z186" i="1"/>
  <c r="Y190" i="1"/>
  <c r="BP195" i="1"/>
  <c r="BN195" i="1"/>
  <c r="Z195" i="1"/>
  <c r="Z196" i="1" s="1"/>
  <c r="Y197" i="1"/>
  <c r="Y202" i="1"/>
  <c r="BP199" i="1"/>
  <c r="BN199" i="1"/>
  <c r="Z199" i="1"/>
  <c r="Z201" i="1" s="1"/>
  <c r="BP207" i="1"/>
  <c r="BN207" i="1"/>
  <c r="Z207" i="1"/>
  <c r="BP211" i="1"/>
  <c r="BN211" i="1"/>
  <c r="Z211" i="1"/>
  <c r="Y213" i="1"/>
  <c r="Y228" i="1"/>
  <c r="BP215" i="1"/>
  <c r="BN215" i="1"/>
  <c r="Z215" i="1"/>
  <c r="Y227" i="1"/>
  <c r="Y234" i="1"/>
  <c r="Y243" i="1"/>
  <c r="Y256" i="1"/>
  <c r="Y260" i="1"/>
  <c r="Y273" i="1"/>
  <c r="Y278" i="1"/>
  <c r="Y285" i="1"/>
  <c r="Y294" i="1"/>
  <c r="Y299" i="1"/>
  <c r="Y303" i="1"/>
  <c r="Y307" i="1"/>
  <c r="Y312" i="1"/>
  <c r="Y316" i="1"/>
  <c r="Y320" i="1"/>
  <c r="Y331" i="1"/>
  <c r="Y335" i="1"/>
  <c r="Y340" i="1"/>
  <c r="Y344" i="1"/>
  <c r="Y355" i="1"/>
  <c r="Y363" i="1"/>
  <c r="Y371" i="1"/>
  <c r="Y377" i="1"/>
  <c r="Y385" i="1"/>
  <c r="Y391" i="1"/>
  <c r="Y396" i="1"/>
  <c r="Y402" i="1"/>
  <c r="Y416" i="1"/>
  <c r="Y422" i="1"/>
  <c r="Y431" i="1"/>
  <c r="Y442" i="1"/>
  <c r="Y640" i="1"/>
  <c r="BP439" i="1"/>
  <c r="BN439" i="1"/>
  <c r="Z439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Y478" i="1"/>
  <c r="BP482" i="1"/>
  <c r="BN482" i="1"/>
  <c r="Z482" i="1"/>
  <c r="Z483" i="1" s="1"/>
  <c r="Y484" i="1"/>
  <c r="AA640" i="1"/>
  <c r="Y490" i="1"/>
  <c r="BP487" i="1"/>
  <c r="BN487" i="1"/>
  <c r="Z487" i="1"/>
  <c r="Z489" i="1" s="1"/>
  <c r="BP495" i="1"/>
  <c r="BN495" i="1"/>
  <c r="Z495" i="1"/>
  <c r="Y497" i="1"/>
  <c r="AB640" i="1"/>
  <c r="Y502" i="1"/>
  <c r="BP500" i="1"/>
  <c r="BN500" i="1"/>
  <c r="Z500" i="1"/>
  <c r="BP518" i="1"/>
  <c r="BN518" i="1"/>
  <c r="Z518" i="1"/>
  <c r="BP523" i="1"/>
  <c r="BN523" i="1"/>
  <c r="Z523" i="1"/>
  <c r="BP526" i="1"/>
  <c r="BN526" i="1"/>
  <c r="Z526" i="1"/>
  <c r="BP529" i="1"/>
  <c r="BN529" i="1"/>
  <c r="Z529" i="1"/>
  <c r="Y532" i="1"/>
  <c r="Y554" i="1"/>
  <c r="BP542" i="1"/>
  <c r="BN542" i="1"/>
  <c r="Z542" i="1"/>
  <c r="BP544" i="1"/>
  <c r="BN544" i="1"/>
  <c r="Z544" i="1"/>
  <c r="BP546" i="1"/>
  <c r="BN546" i="1"/>
  <c r="Z546" i="1"/>
  <c r="BP549" i="1"/>
  <c r="BN549" i="1"/>
  <c r="Z549" i="1"/>
  <c r="BP553" i="1"/>
  <c r="BN553" i="1"/>
  <c r="Z553" i="1"/>
  <c r="Y555" i="1"/>
  <c r="Y560" i="1"/>
  <c r="BP557" i="1"/>
  <c r="BN557" i="1"/>
  <c r="Z557" i="1"/>
  <c r="BP564" i="1"/>
  <c r="BN564" i="1"/>
  <c r="Z564" i="1"/>
  <c r="Y566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0" i="1"/>
  <c r="H640" i="1"/>
  <c r="Y160" i="1"/>
  <c r="J640" i="1"/>
  <c r="Y196" i="1"/>
  <c r="Z217" i="1"/>
  <c r="BN217" i="1"/>
  <c r="Z219" i="1"/>
  <c r="BN219" i="1"/>
  <c r="Z221" i="1"/>
  <c r="BN221" i="1"/>
  <c r="Z223" i="1"/>
  <c r="BN223" i="1"/>
  <c r="Z225" i="1"/>
  <c r="BN225" i="1"/>
  <c r="Z230" i="1"/>
  <c r="BN230" i="1"/>
  <c r="BP230" i="1"/>
  <c r="Z232" i="1"/>
  <c r="BN232" i="1"/>
  <c r="K640" i="1"/>
  <c r="Z239" i="1"/>
  <c r="Z242" i="1" s="1"/>
  <c r="BN239" i="1"/>
  <c r="Z241" i="1"/>
  <c r="BN241" i="1"/>
  <c r="Y242" i="1"/>
  <c r="Z246" i="1"/>
  <c r="Z255" i="1" s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3" i="1"/>
  <c r="Z297" i="1"/>
  <c r="Z298" i="1" s="1"/>
  <c r="BN297" i="1"/>
  <c r="BP297" i="1"/>
  <c r="Y298" i="1"/>
  <c r="Z301" i="1"/>
  <c r="Z302" i="1" s="1"/>
  <c r="BN301" i="1"/>
  <c r="BP301" i="1"/>
  <c r="Z305" i="1"/>
  <c r="Z306" i="1" s="1"/>
  <c r="BN305" i="1"/>
  <c r="BP305" i="1"/>
  <c r="Z310" i="1"/>
  <c r="Z311" i="1" s="1"/>
  <c r="BN310" i="1"/>
  <c r="BP310" i="1"/>
  <c r="Y311" i="1"/>
  <c r="Z314" i="1"/>
  <c r="Z315" i="1" s="1"/>
  <c r="BN314" i="1"/>
  <c r="BP314" i="1"/>
  <c r="Z318" i="1"/>
  <c r="Z320" i="1" s="1"/>
  <c r="BN318" i="1"/>
  <c r="BP318" i="1"/>
  <c r="T640" i="1"/>
  <c r="Y326" i="1"/>
  <c r="Z329" i="1"/>
  <c r="Z330" i="1" s="1"/>
  <c r="BN329" i="1"/>
  <c r="Z333" i="1"/>
  <c r="Z334" i="1" s="1"/>
  <c r="BN333" i="1"/>
  <c r="BP333" i="1"/>
  <c r="Z338" i="1"/>
  <c r="Z339" i="1" s="1"/>
  <c r="BN338" i="1"/>
  <c r="BP338" i="1"/>
  <c r="Y339" i="1"/>
  <c r="Z342" i="1"/>
  <c r="Z343" i="1" s="1"/>
  <c r="BN342" i="1"/>
  <c r="BP342" i="1"/>
  <c r="Z347" i="1"/>
  <c r="BN347" i="1"/>
  <c r="BP347" i="1"/>
  <c r="Z349" i="1"/>
  <c r="BN349" i="1"/>
  <c r="Z351" i="1"/>
  <c r="BN351" i="1"/>
  <c r="Z353" i="1"/>
  <c r="BN353" i="1"/>
  <c r="Y356" i="1"/>
  <c r="Z359" i="1"/>
  <c r="Z362" i="1" s="1"/>
  <c r="BN359" i="1"/>
  <c r="Z361" i="1"/>
  <c r="BN361" i="1"/>
  <c r="Z365" i="1"/>
  <c r="BN365" i="1"/>
  <c r="BP365" i="1"/>
  <c r="Z367" i="1"/>
  <c r="BN367" i="1"/>
  <c r="Z369" i="1"/>
  <c r="BN369" i="1"/>
  <c r="Z375" i="1"/>
  <c r="Z377" i="1" s="1"/>
  <c r="BN375" i="1"/>
  <c r="Z380" i="1"/>
  <c r="Z384" i="1" s="1"/>
  <c r="BN380" i="1"/>
  <c r="BP380" i="1"/>
  <c r="Z381" i="1"/>
  <c r="BN381" i="1"/>
  <c r="Z383" i="1"/>
  <c r="BN383" i="1"/>
  <c r="Z387" i="1"/>
  <c r="BN387" i="1"/>
  <c r="BP387" i="1"/>
  <c r="Z389" i="1"/>
  <c r="BN389" i="1"/>
  <c r="Z394" i="1"/>
  <c r="Z395" i="1" s="1"/>
  <c r="BN394" i="1"/>
  <c r="BP394" i="1"/>
  <c r="Y395" i="1"/>
  <c r="Z398" i="1"/>
  <c r="Z401" i="1" s="1"/>
  <c r="BN398" i="1"/>
  <c r="BP398" i="1"/>
  <c r="Z400" i="1"/>
  <c r="BN400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Z442" i="1" s="1"/>
  <c r="BN434" i="1"/>
  <c r="BP434" i="1"/>
  <c r="Z436" i="1"/>
  <c r="BN436" i="1"/>
  <c r="BP441" i="1"/>
  <c r="BN441" i="1"/>
  <c r="Z441" i="1"/>
  <c r="Y443" i="1"/>
  <c r="Y448" i="1"/>
  <c r="BP445" i="1"/>
  <c r="BN445" i="1"/>
  <c r="Z445" i="1"/>
  <c r="Z447" i="1" s="1"/>
  <c r="Y455" i="1"/>
  <c r="BP454" i="1"/>
  <c r="BN454" i="1"/>
  <c r="Z454" i="1"/>
  <c r="Y456" i="1"/>
  <c r="Z640" i="1"/>
  <c r="Y479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Y483" i="1"/>
  <c r="Y489" i="1"/>
  <c r="Y496" i="1"/>
  <c r="BP492" i="1"/>
  <c r="BN492" i="1"/>
  <c r="Z492" i="1"/>
  <c r="Z496" i="1" s="1"/>
  <c r="BP501" i="1"/>
  <c r="BN501" i="1"/>
  <c r="Z501" i="1"/>
  <c r="Y503" i="1"/>
  <c r="Y507" i="1"/>
  <c r="BP506" i="1"/>
  <c r="BN506" i="1"/>
  <c r="Z506" i="1"/>
  <c r="Z507" i="1" s="1"/>
  <c r="AC640" i="1"/>
  <c r="Y508" i="1"/>
  <c r="Y511" i="1"/>
  <c r="BP510" i="1"/>
  <c r="BN510" i="1"/>
  <c r="Z510" i="1"/>
  <c r="Z511" i="1" s="1"/>
  <c r="Y512" i="1"/>
  <c r="AD640" i="1"/>
  <c r="Y533" i="1"/>
  <c r="BP516" i="1"/>
  <c r="BN516" i="1"/>
  <c r="Z516" i="1"/>
  <c r="BP520" i="1"/>
  <c r="BN520" i="1"/>
  <c r="Z520" i="1"/>
  <c r="BP525" i="1"/>
  <c r="BN525" i="1"/>
  <c r="Z525" i="1"/>
  <c r="BP527" i="1"/>
  <c r="BN527" i="1"/>
  <c r="Z527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50" i="1"/>
  <c r="BN550" i="1"/>
  <c r="Z550" i="1"/>
  <c r="BP559" i="1"/>
  <c r="BN559" i="1"/>
  <c r="Z559" i="1"/>
  <c r="Y561" i="1"/>
  <c r="Y565" i="1"/>
  <c r="BP563" i="1"/>
  <c r="BN563" i="1"/>
  <c r="Z563" i="1"/>
  <c r="Z565" i="1" s="1"/>
  <c r="Y619" i="1"/>
  <c r="BP618" i="1"/>
  <c r="BN618" i="1"/>
  <c r="Z618" i="1"/>
  <c r="Z619" i="1" s="1"/>
  <c r="Y620" i="1"/>
  <c r="Y628" i="1"/>
  <c r="BP626" i="1"/>
  <c r="BN626" i="1"/>
  <c r="Z626" i="1"/>
  <c r="Y577" i="1"/>
  <c r="BP574" i="1"/>
  <c r="BN574" i="1"/>
  <c r="Z574" i="1"/>
  <c r="Z577" i="1" s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Z609" i="1" s="1"/>
  <c r="BP607" i="1"/>
  <c r="BN607" i="1"/>
  <c r="Z607" i="1"/>
  <c r="AF640" i="1"/>
  <c r="BP627" i="1"/>
  <c r="BN627" i="1"/>
  <c r="Z627" i="1"/>
  <c r="Y629" i="1"/>
  <c r="AE640" i="1"/>
  <c r="Y616" i="1"/>
  <c r="Y633" i="1" l="1"/>
  <c r="Z532" i="1"/>
  <c r="Z416" i="1"/>
  <c r="Z390" i="1"/>
  <c r="Z371" i="1"/>
  <c r="Z355" i="1"/>
  <c r="Z293" i="1"/>
  <c r="Z284" i="1"/>
  <c r="Z272" i="1"/>
  <c r="Z234" i="1"/>
  <c r="Z554" i="1"/>
  <c r="Z227" i="1"/>
  <c r="Z212" i="1"/>
  <c r="Z40" i="1"/>
  <c r="Z635" i="1" s="1"/>
  <c r="Y634" i="1"/>
  <c r="X633" i="1"/>
  <c r="Z594" i="1"/>
  <c r="Z628" i="1"/>
  <c r="Z478" i="1"/>
  <c r="Z560" i="1"/>
  <c r="Z502" i="1"/>
  <c r="Z190" i="1"/>
  <c r="Z133" i="1"/>
  <c r="Z80" i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<sst xmlns="http://schemas.openxmlformats.org/spreadsheetml/2006/main" count="2957" uniqueCount="1055">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</sst>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9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138</v>
      </c>
      <c r="Y35" s="728">
        <f>IFERROR(IF(X35="",0,CEILING((X35/$H35),1)*$H35),"")</f>
        <v>140.4</v>
      </c>
      <c r="Z35" s="36">
        <f>IFERROR(IF(Y35=0,"",ROUNDUP(Y35/H35,0)*0.01898),"")</f>
        <v>0.24674000000000001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143.55833333333331</v>
      </c>
      <c r="BN35" s="64">
        <f>IFERROR(Y35*I35/H35,"0")</f>
        <v>146.05499999999998</v>
      </c>
      <c r="BO35" s="64">
        <f>IFERROR(1/J35*(X35/H35),"0")</f>
        <v>0.19965277777777776</v>
      </c>
      <c r="BP35" s="64">
        <f>IFERROR(1/J35*(Y35/H35),"0")</f>
        <v>0.203125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12.777777777777777</v>
      </c>
      <c r="Y40" s="729">
        <f>IFERROR(Y35/H35,"0")+IFERROR(Y36/H36,"0")+IFERROR(Y37/H37,"0")+IFERROR(Y38/H38,"0")+IFERROR(Y39/H39,"0")</f>
        <v>13</v>
      </c>
      <c r="Z40" s="729">
        <f>IFERROR(IF(Z35="",0,Z35),"0")+IFERROR(IF(Z36="",0,Z36),"0")+IFERROR(IF(Z37="",0,Z37),"0")+IFERROR(IF(Z38="",0,Z38),"0")+IFERROR(IF(Z39="",0,Z39),"0")</f>
        <v>0.24674000000000001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138</v>
      </c>
      <c r="Y41" s="729">
        <f>IFERROR(SUM(Y35:Y39),"0")</f>
        <v>140.4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13</v>
      </c>
      <c r="Y53" s="728">
        <f t="shared" si="0"/>
        <v>16</v>
      </c>
      <c r="Z53" s="36">
        <f>IFERROR(IF(Y53=0,"",ROUNDUP(Y53/H53,0)*0.00902),"")</f>
        <v>3.6080000000000001E-2</v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13.682499999999999</v>
      </c>
      <c r="BN53" s="64">
        <f t="shared" si="2"/>
        <v>16.84</v>
      </c>
      <c r="BO53" s="64">
        <f t="shared" si="3"/>
        <v>2.462121212121212E-2</v>
      </c>
      <c r="BP53" s="64">
        <f t="shared" si="4"/>
        <v>3.0303030303030304E-2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3.25</v>
      </c>
      <c r="Y56" s="729">
        <f>IFERROR(Y49/H49,"0")+IFERROR(Y50/H50,"0")+IFERROR(Y51/H51,"0")+IFERROR(Y52/H52,"0")+IFERROR(Y53/H53,"0")+IFERROR(Y54/H54,"0")+IFERROR(Y55/H55,"0")</f>
        <v>4</v>
      </c>
      <c r="Z56" s="729">
        <f>IFERROR(IF(Z49="",0,Z49),"0")+IFERROR(IF(Z50="",0,Z50),"0")+IFERROR(IF(Z51="",0,Z51),"0")+IFERROR(IF(Z52="",0,Z52),"0")+IFERROR(IF(Z53="",0,Z53),"0")+IFERROR(IF(Z54="",0,Z54),"0")+IFERROR(IF(Z55="",0,Z55),"0")</f>
        <v>3.6080000000000001E-2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13</v>
      </c>
      <c r="Y57" s="729">
        <f>IFERROR(SUM(Y49:Y55),"0")</f>
        <v>16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50</v>
      </c>
      <c r="Y59" s="728">
        <f>IFERROR(IF(X59="",0,CEILING((X59/$H59),1)*$H59),"")</f>
        <v>54</v>
      </c>
      <c r="Z59" s="36">
        <f>IFERROR(IF(Y59=0,"",ROUNDUP(Y59/H59,0)*0.01898),"")</f>
        <v>9.4899999999999998E-2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52.013888888888886</v>
      </c>
      <c r="BN59" s="64">
        <f>IFERROR(Y59*I59/H59,"0")</f>
        <v>56.17499999999999</v>
      </c>
      <c r="BO59" s="64">
        <f>IFERROR(1/J59*(X59/H59),"0")</f>
        <v>7.2337962962962965E-2</v>
      </c>
      <c r="BP59" s="64">
        <f>IFERROR(1/J59*(Y59/H59),"0")</f>
        <v>7.8125E-2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4.6296296296296298</v>
      </c>
      <c r="Y63" s="729">
        <f>IFERROR(Y59/H59,"0")+IFERROR(Y60/H60,"0")+IFERROR(Y61/H61,"0")+IFERROR(Y62/H62,"0")</f>
        <v>5</v>
      </c>
      <c r="Z63" s="729">
        <f>IFERROR(IF(Z59="",0,Z59),"0")+IFERROR(IF(Z60="",0,Z60),"0")+IFERROR(IF(Z61="",0,Z61),"0")+IFERROR(IF(Z62="",0,Z62),"0")</f>
        <v>9.4899999999999998E-2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50</v>
      </c>
      <c r="Y64" s="729">
        <f>IFERROR(SUM(Y59:Y62),"0")</f>
        <v>54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2</v>
      </c>
      <c r="Y70" s="728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2.1111111111111112</v>
      </c>
      <c r="BN70" s="64">
        <f>IFERROR(Y70*I70/H70,"0")</f>
        <v>3.8</v>
      </c>
      <c r="BO70" s="64">
        <f>IFERROR(1/J70*(X70/H70),"0")</f>
        <v>4.7483380816714157E-3</v>
      </c>
      <c r="BP70" s="64">
        <f>IFERROR(1/J70*(Y70/H70),"0")</f>
        <v>8.5470085470085479E-3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1.1111111111111112</v>
      </c>
      <c r="Y71" s="729">
        <f>IFERROR(Y66/H66,"0")+IFERROR(Y67/H67,"0")+IFERROR(Y68/H68,"0")+IFERROR(Y69/H69,"0")+IFERROR(Y70/H70,"0")</f>
        <v>2</v>
      </c>
      <c r="Z71" s="729">
        <f>IFERROR(IF(Z66="",0,Z66),"0")+IFERROR(IF(Z67="",0,Z67),"0")+IFERROR(IF(Z68="",0,Z68),"0")+IFERROR(IF(Z69="",0,Z69),"0")+IFERROR(IF(Z70="",0,Z70),"0")</f>
        <v>1.004E-2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2</v>
      </c>
      <c r="Y72" s="729">
        <f>IFERROR(SUM(Y66:Y70),"0")</f>
        <v>3.6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61</v>
      </c>
      <c r="Y90" s="728">
        <f>IFERROR(IF(X90="",0,CEILING((X90/$H90),1)*$H90),"")</f>
        <v>64.800000000000011</v>
      </c>
      <c r="Z90" s="36">
        <f>IFERROR(IF(Y90=0,"",ROUNDUP(Y90/H90,0)*0.01898),"")</f>
        <v>0.11388000000000001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63.456944444444431</v>
      </c>
      <c r="BN90" s="64">
        <f>IFERROR(Y90*I90/H90,"0")</f>
        <v>67.410000000000011</v>
      </c>
      <c r="BO90" s="64">
        <f>IFERROR(1/J90*(X90/H90),"0")</f>
        <v>8.8252314814814811E-2</v>
      </c>
      <c r="BP90" s="64">
        <f>IFERROR(1/J90*(Y90/H90),"0")</f>
        <v>9.3750000000000014E-2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27</v>
      </c>
      <c r="Y92" s="728">
        <f>IFERROR(IF(X92="",0,CEILING((X92/$H92),1)*$H92),"")</f>
        <v>27</v>
      </c>
      <c r="Z92" s="36">
        <f>IFERROR(IF(Y92=0,"",ROUNDUP(Y92/H92,0)*0.00902),"")</f>
        <v>5.4120000000000001E-2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28.26</v>
      </c>
      <c r="BN92" s="64">
        <f>IFERROR(Y92*I92/H92,"0")</f>
        <v>28.26</v>
      </c>
      <c r="BO92" s="64">
        <f>IFERROR(1/J92*(X92/H92),"0")</f>
        <v>4.5454545454545456E-2</v>
      </c>
      <c r="BP92" s="64">
        <f>IFERROR(1/J92*(Y92/H92),"0")</f>
        <v>4.5454545454545456E-2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11.648148148148149</v>
      </c>
      <c r="Y93" s="729">
        <f>IFERROR(Y90/H90,"0")+IFERROR(Y91/H91,"0")+IFERROR(Y92/H92,"0")</f>
        <v>12</v>
      </c>
      <c r="Z93" s="729">
        <f>IFERROR(IF(Z90="",0,Z90),"0")+IFERROR(IF(Z91="",0,Z91),"0")+IFERROR(IF(Z92="",0,Z92),"0")</f>
        <v>0.16800000000000001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88</v>
      </c>
      <c r="Y94" s="729">
        <f>IFERROR(SUM(Y90:Y92),"0")</f>
        <v>91.800000000000011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11</v>
      </c>
      <c r="Y97" s="728">
        <f t="shared" si="10"/>
        <v>16.8</v>
      </c>
      <c r="Z97" s="36">
        <f>IFERROR(IF(Y97=0,"",ROUNDUP(Y97/H97,0)*0.01898),"")</f>
        <v>3.7960000000000001E-2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11.679642857142857</v>
      </c>
      <c r="BN97" s="64">
        <f t="shared" si="12"/>
        <v>17.838000000000001</v>
      </c>
      <c r="BO97" s="64">
        <f t="shared" si="13"/>
        <v>2.0461309523809524E-2</v>
      </c>
      <c r="BP97" s="64">
        <f t="shared" si="14"/>
        <v>3.125E-2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28</v>
      </c>
      <c r="Y100" s="728">
        <f t="shared" si="10"/>
        <v>29.700000000000003</v>
      </c>
      <c r="Z100" s="36">
        <f>IFERROR(IF(Y100=0,"",ROUNDUP(Y100/H100,0)*0.00651),"")</f>
        <v>7.1610000000000007E-2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30.613333333333333</v>
      </c>
      <c r="BN100" s="64">
        <f t="shared" si="12"/>
        <v>32.472000000000001</v>
      </c>
      <c r="BO100" s="64">
        <f t="shared" si="13"/>
        <v>5.6980056980056981E-2</v>
      </c>
      <c r="BP100" s="64">
        <f t="shared" si="14"/>
        <v>6.0439560439560447E-2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11.67989417989418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13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0.10957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39</v>
      </c>
      <c r="Y107" s="729">
        <f>IFERROR(SUM(Y96:Y105),"0")</f>
        <v>46.5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24</v>
      </c>
      <c r="Y111" s="728">
        <f>IFERROR(IF(X111="",0,CEILING((X111/$H111),1)*$H111),"")</f>
        <v>33.599999999999994</v>
      </c>
      <c r="Z111" s="36">
        <f>IFERROR(IF(Y111=0,"",ROUNDUP(Y111/H111,0)*0.01898),"")</f>
        <v>5.6940000000000004E-2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24.93214285714286</v>
      </c>
      <c r="BN111" s="64">
        <f>IFERROR(Y111*I111/H111,"0")</f>
        <v>34.904999999999994</v>
      </c>
      <c r="BO111" s="64">
        <f>IFERROR(1/J111*(X111/H111),"0")</f>
        <v>3.3482142857142856E-2</v>
      </c>
      <c r="BP111" s="64">
        <f>IFERROR(1/J111*(Y111/H111),"0")</f>
        <v>4.6874999999999993E-2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19</v>
      </c>
      <c r="Y113" s="728">
        <f>IFERROR(IF(X113="",0,CEILING((X113/$H113),1)*$H113),"")</f>
        <v>22.5</v>
      </c>
      <c r="Z113" s="36">
        <f>IFERROR(IF(Y113=0,"",ROUNDUP(Y113/H113,0)*0.00902),"")</f>
        <v>4.5100000000000001E-2</v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19.886666666666667</v>
      </c>
      <c r="BN113" s="64">
        <f>IFERROR(Y113*I113/H113,"0")</f>
        <v>23.549999999999997</v>
      </c>
      <c r="BO113" s="64">
        <f>IFERROR(1/J113*(X113/H113),"0")</f>
        <v>3.1986531986531987E-2</v>
      </c>
      <c r="BP113" s="64">
        <f>IFERROR(1/J113*(Y113/H113),"0")</f>
        <v>3.787878787878788E-2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6.3650793650793656</v>
      </c>
      <c r="Y115" s="729">
        <f>IFERROR(Y110/H110,"0")+IFERROR(Y111/H111,"0")+IFERROR(Y112/H112,"0")+IFERROR(Y113/H113,"0")+IFERROR(Y114/H114,"0")</f>
        <v>8</v>
      </c>
      <c r="Z115" s="729">
        <f>IFERROR(IF(Z110="",0,Z110),"0")+IFERROR(IF(Z111="",0,Z111),"0")+IFERROR(IF(Z112="",0,Z112),"0")+IFERROR(IF(Z113="",0,Z113),"0")+IFERROR(IF(Z114="",0,Z114),"0")</f>
        <v>0.10204000000000001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43</v>
      </c>
      <c r="Y116" s="729">
        <f>IFERROR(SUM(Y110:Y114),"0")</f>
        <v>56.099999999999994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21</v>
      </c>
      <c r="Y118" s="728">
        <f>IFERROR(IF(X118="",0,CEILING((X118/$H118),1)*$H118),"")</f>
        <v>21.6</v>
      </c>
      <c r="Z118" s="36">
        <f>IFERROR(IF(Y118=0,"",ROUNDUP(Y118/H118,0)*0.01898),"")</f>
        <v>3.7960000000000001E-2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21.845833333333331</v>
      </c>
      <c r="BN118" s="64">
        <f>IFERROR(Y118*I118/H118,"0")</f>
        <v>22.47</v>
      </c>
      <c r="BO118" s="64">
        <f>IFERROR(1/J118*(X118/H118),"0")</f>
        <v>3.0381944444444444E-2</v>
      </c>
      <c r="BP118" s="64">
        <f>IFERROR(1/J118*(Y118/H118),"0")</f>
        <v>3.125E-2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9</v>
      </c>
      <c r="Y120" s="728">
        <f>IFERROR(IF(X120="",0,CEILING((X120/$H120),1)*$H120),"")</f>
        <v>9.6</v>
      </c>
      <c r="Z120" s="36">
        <f>IFERROR(IF(Y120=0,"",ROUNDUP(Y120/H120,0)*0.00651),"")</f>
        <v>2.6040000000000001E-2</v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9.6750000000000007</v>
      </c>
      <c r="BN120" s="64">
        <f>IFERROR(Y120*I120/H120,"0")</f>
        <v>10.32</v>
      </c>
      <c r="BO120" s="64">
        <f>IFERROR(1/J120*(X120/H120),"0")</f>
        <v>2.0604395604395608E-2</v>
      </c>
      <c r="BP120" s="64">
        <f>IFERROR(1/J120*(Y120/H120),"0")</f>
        <v>2.197802197802198E-2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5.6944444444444446</v>
      </c>
      <c r="Y121" s="729">
        <f>IFERROR(Y118/H118,"0")+IFERROR(Y119/H119,"0")+IFERROR(Y120/H120,"0")</f>
        <v>6</v>
      </c>
      <c r="Z121" s="729">
        <f>IFERROR(IF(Z118="",0,Z118),"0")+IFERROR(IF(Z119="",0,Z119),"0")+IFERROR(IF(Z120="",0,Z120),"0")</f>
        <v>6.4000000000000001E-2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30</v>
      </c>
      <c r="Y122" s="729">
        <f>IFERROR(SUM(Y118:Y120),"0")</f>
        <v>31.200000000000003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11</v>
      </c>
      <c r="Y125" s="728">
        <f t="shared" si="15"/>
        <v>16.8</v>
      </c>
      <c r="Z125" s="36">
        <f>IFERROR(IF(Y125=0,"",ROUNDUP(Y125/H125,0)*0.01898),"")</f>
        <v>3.7960000000000001E-2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11.671785714285715</v>
      </c>
      <c r="BN125" s="64">
        <f t="shared" si="17"/>
        <v>17.826000000000001</v>
      </c>
      <c r="BO125" s="64">
        <f t="shared" si="18"/>
        <v>2.0461309523809524E-2</v>
      </c>
      <c r="BP125" s="64">
        <f t="shared" si="19"/>
        <v>3.125E-2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12</v>
      </c>
      <c r="Y129" s="728">
        <f t="shared" si="15"/>
        <v>13.5</v>
      </c>
      <c r="Z129" s="36">
        <f t="shared" si="20"/>
        <v>3.2550000000000003E-2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13.12</v>
      </c>
      <c r="BN129" s="64">
        <f t="shared" si="17"/>
        <v>14.759999999999998</v>
      </c>
      <c r="BO129" s="64">
        <f t="shared" si="18"/>
        <v>2.4420024420024417E-2</v>
      </c>
      <c r="BP129" s="64">
        <f t="shared" si="19"/>
        <v>2.7472527472527476E-2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5.7539682539682531</v>
      </c>
      <c r="Y133" s="729">
        <f>IFERROR(Y124/H124,"0")+IFERROR(Y125/H125,"0")+IFERROR(Y126/H126,"0")+IFERROR(Y127/H127,"0")+IFERROR(Y128/H128,"0")+IFERROR(Y129/H129,"0")+IFERROR(Y130/H130,"0")+IFERROR(Y131/H131,"0")+IFERROR(Y132/H132,"0")</f>
        <v>7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7.0510000000000003E-2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23</v>
      </c>
      <c r="Y134" s="729">
        <f>IFERROR(SUM(Y124:Y132),"0")</f>
        <v>30.3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6</v>
      </c>
      <c r="Y177" s="728">
        <f>IFERROR(IF(X177="",0,CEILING((X177/$H177),1)*$H177),"")</f>
        <v>7.92</v>
      </c>
      <c r="Z177" s="36">
        <f>IFERROR(IF(Y177=0,"",ROUNDUP(Y177/H177,0)*0.00502),"")</f>
        <v>2.0080000000000001E-2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6.3030303030303036</v>
      </c>
      <c r="BN177" s="64">
        <f>IFERROR(Y177*I177/H177,"0")</f>
        <v>8.32</v>
      </c>
      <c r="BO177" s="64">
        <f>IFERROR(1/J177*(X177/H177),"0")</f>
        <v>1.2950012950012951E-2</v>
      </c>
      <c r="BP177" s="64">
        <f>IFERROR(1/J177*(Y177/H177),"0")</f>
        <v>1.7094017094017096E-2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3.0303030303030303</v>
      </c>
      <c r="Y178" s="729">
        <f>IFERROR(Y177/H177,"0")</f>
        <v>4</v>
      </c>
      <c r="Z178" s="729">
        <f>IFERROR(IF(Z177="",0,Z177),"0")</f>
        <v>2.0080000000000001E-2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6</v>
      </c>
      <c r="Y179" s="729">
        <f>IFERROR(SUM(Y177:Y177),"0")</f>
        <v>7.92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58</v>
      </c>
      <c r="Y181" s="728">
        <f t="shared" ref="Y181:Y189" si="21">IFERROR(IF(X181="",0,CEILING((X181/$H181),1)*$H181),"")</f>
        <v>58.800000000000004</v>
      </c>
      <c r="Z181" s="36">
        <f>IFERROR(IF(Y181=0,"",ROUNDUP(Y181/H181,0)*0.00902),"")</f>
        <v>0.12628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61.728571428571421</v>
      </c>
      <c r="BN181" s="64">
        <f t="shared" ref="BN181:BN189" si="23">IFERROR(Y181*I181/H181,"0")</f>
        <v>62.58</v>
      </c>
      <c r="BO181" s="64">
        <f t="shared" ref="BO181:BO189" si="24">IFERROR(1/J181*(X181/H181),"0")</f>
        <v>0.10461760461760461</v>
      </c>
      <c r="BP181" s="64">
        <f t="shared" ref="BP181:BP189" si="25">IFERROR(1/J181*(Y181/H181),"0")</f>
        <v>0.10606060606060606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68</v>
      </c>
      <c r="Y183" s="728">
        <f t="shared" si="21"/>
        <v>71.400000000000006</v>
      </c>
      <c r="Z183" s="36">
        <f>IFERROR(IF(Y183=0,"",ROUNDUP(Y183/H183,0)*0.00902),"")</f>
        <v>0.15334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71.399999999999991</v>
      </c>
      <c r="BN183" s="64">
        <f t="shared" si="23"/>
        <v>74.97</v>
      </c>
      <c r="BO183" s="64">
        <f t="shared" si="24"/>
        <v>0.12265512265512266</v>
      </c>
      <c r="BP183" s="64">
        <f t="shared" si="25"/>
        <v>0.12878787878787878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21</v>
      </c>
      <c r="Y184" s="728">
        <f t="shared" si="21"/>
        <v>21</v>
      </c>
      <c r="Z184" s="36">
        <f>IFERROR(IF(Y184=0,"",ROUNDUP(Y184/H184,0)*0.00502),"")</f>
        <v>5.0200000000000002E-2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22.299999999999997</v>
      </c>
      <c r="BN184" s="64">
        <f t="shared" si="23"/>
        <v>22.299999999999997</v>
      </c>
      <c r="BO184" s="64">
        <f t="shared" si="24"/>
        <v>4.2735042735042736E-2</v>
      </c>
      <c r="BP184" s="64">
        <f t="shared" si="25"/>
        <v>4.2735042735042736E-2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18</v>
      </c>
      <c r="Y187" s="728">
        <f t="shared" si="21"/>
        <v>18.900000000000002</v>
      </c>
      <c r="Z187" s="36">
        <f>IFERROR(IF(Y187=0,"",ROUNDUP(Y187/H187,0)*0.00502),"")</f>
        <v>4.5179999999999998E-2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18.857142857142858</v>
      </c>
      <c r="BN187" s="64">
        <f t="shared" si="23"/>
        <v>19.8</v>
      </c>
      <c r="BO187" s="64">
        <f t="shared" si="24"/>
        <v>3.6630036630036632E-2</v>
      </c>
      <c r="BP187" s="64">
        <f t="shared" si="25"/>
        <v>3.8461538461538464E-2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48.571428571428569</v>
      </c>
      <c r="Y190" s="729">
        <f>IFERROR(Y181/H181,"0")+IFERROR(Y182/H182,"0")+IFERROR(Y183/H183,"0")+IFERROR(Y184/H184,"0")+IFERROR(Y185/H185,"0")+IFERROR(Y186/H186,"0")+IFERROR(Y187/H187,"0")+IFERROR(Y188/H188,"0")+IFERROR(Y189/H189,"0")</f>
        <v>50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0.375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165</v>
      </c>
      <c r="Y191" s="729">
        <f>IFERROR(SUM(Y181:Y189),"0")</f>
        <v>170.10000000000002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57</v>
      </c>
      <c r="Y204" s="728">
        <f t="shared" ref="Y204:Y211" si="26">IFERROR(IF(X204="",0,CEILING((X204/$H204),1)*$H204),"")</f>
        <v>59.400000000000006</v>
      </c>
      <c r="Z204" s="36">
        <f>IFERROR(IF(Y204=0,"",ROUNDUP(Y204/H204,0)*0.00902),"")</f>
        <v>9.9220000000000003E-2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59.216666666666669</v>
      </c>
      <c r="BN204" s="64">
        <f t="shared" ref="BN204:BN211" si="28">IFERROR(Y204*I204/H204,"0")</f>
        <v>61.71</v>
      </c>
      <c r="BO204" s="64">
        <f t="shared" ref="BO204:BO211" si="29">IFERROR(1/J204*(X204/H204),"0")</f>
        <v>7.9966329966329963E-2</v>
      </c>
      <c r="BP204" s="64">
        <f t="shared" ref="BP204:BP211" si="30">IFERROR(1/J204*(Y204/H204),"0")</f>
        <v>8.3333333333333343E-2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92</v>
      </c>
      <c r="Y205" s="728">
        <f t="shared" si="26"/>
        <v>97.2</v>
      </c>
      <c r="Z205" s="36">
        <f>IFERROR(IF(Y205=0,"",ROUNDUP(Y205/H205,0)*0.00902),"")</f>
        <v>0.16236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95.577777777777769</v>
      </c>
      <c r="BN205" s="64">
        <f t="shared" si="28"/>
        <v>100.98</v>
      </c>
      <c r="BO205" s="64">
        <f t="shared" si="29"/>
        <v>0.12906846240179573</v>
      </c>
      <c r="BP205" s="64">
        <f t="shared" si="30"/>
        <v>0.13636363636363635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81</v>
      </c>
      <c r="Y207" s="728">
        <f t="shared" si="26"/>
        <v>81</v>
      </c>
      <c r="Z207" s="36">
        <f>IFERROR(IF(Y207=0,"",ROUNDUP(Y207/H207,0)*0.00902),"")</f>
        <v>0.1353</v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84.15</v>
      </c>
      <c r="BN207" s="64">
        <f t="shared" si="28"/>
        <v>84.15</v>
      </c>
      <c r="BO207" s="64">
        <f t="shared" si="29"/>
        <v>0.11363636363636363</v>
      </c>
      <c r="BP207" s="64">
        <f t="shared" si="30"/>
        <v>0.11363636363636363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9</v>
      </c>
      <c r="Y208" s="728">
        <f t="shared" si="26"/>
        <v>9</v>
      </c>
      <c r="Z208" s="36">
        <f>IFERROR(IF(Y208=0,"",ROUNDUP(Y208/H208,0)*0.00502),"")</f>
        <v>2.5100000000000001E-2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9.65</v>
      </c>
      <c r="BN208" s="64">
        <f t="shared" si="28"/>
        <v>9.65</v>
      </c>
      <c r="BO208" s="64">
        <f t="shared" si="29"/>
        <v>2.1367521367521368E-2</v>
      </c>
      <c r="BP208" s="64">
        <f t="shared" si="30"/>
        <v>2.1367521367521368E-2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7</v>
      </c>
      <c r="Y209" s="728">
        <f t="shared" si="26"/>
        <v>7.2</v>
      </c>
      <c r="Z209" s="36">
        <f>IFERROR(IF(Y209=0,"",ROUNDUP(Y209/H209,0)*0.00502),"")</f>
        <v>2.0080000000000001E-2</v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7.3888888888888884</v>
      </c>
      <c r="BN209" s="64">
        <f t="shared" si="28"/>
        <v>7.6</v>
      </c>
      <c r="BO209" s="64">
        <f t="shared" si="29"/>
        <v>1.6619183285849954E-2</v>
      </c>
      <c r="BP209" s="64">
        <f t="shared" si="30"/>
        <v>1.7094017094017096E-2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10</v>
      </c>
      <c r="Y211" s="728">
        <f t="shared" si="26"/>
        <v>10.8</v>
      </c>
      <c r="Z211" s="36">
        <f>IFERROR(IF(Y211=0,"",ROUNDUP(Y211/H211,0)*0.00502),"")</f>
        <v>3.0120000000000001E-2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10.555555555555555</v>
      </c>
      <c r="BN211" s="64">
        <f t="shared" si="28"/>
        <v>11.4</v>
      </c>
      <c r="BO211" s="64">
        <f t="shared" si="29"/>
        <v>2.3741690408357077E-2</v>
      </c>
      <c r="BP211" s="64">
        <f t="shared" si="30"/>
        <v>2.5641025641025644E-2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57.037037037037031</v>
      </c>
      <c r="Y212" s="729">
        <f>IFERROR(Y204/H204,"0")+IFERROR(Y205/H205,"0")+IFERROR(Y206/H206,"0")+IFERROR(Y207/H207,"0")+IFERROR(Y208/H208,"0")+IFERROR(Y209/H209,"0")+IFERROR(Y210/H210,"0")+IFERROR(Y211/H211,"0")</f>
        <v>59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0.47217999999999999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256</v>
      </c>
      <c r="Y213" s="729">
        <f>IFERROR(SUM(Y204:Y211),"0")</f>
        <v>264.60000000000002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39</v>
      </c>
      <c r="Y216" s="728">
        <f t="shared" si="31"/>
        <v>39</v>
      </c>
      <c r="Z216" s="36">
        <f>IFERROR(IF(Y216=0,"",ROUNDUP(Y216/H216,0)*0.01898),"")</f>
        <v>9.4899999999999998E-2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41.595000000000006</v>
      </c>
      <c r="BN216" s="64">
        <f t="shared" si="33"/>
        <v>41.595000000000006</v>
      </c>
      <c r="BO216" s="64">
        <f t="shared" si="34"/>
        <v>7.8125E-2</v>
      </c>
      <c r="BP216" s="64">
        <f t="shared" si="35"/>
        <v>7.8125E-2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9</v>
      </c>
      <c r="Y218" s="728">
        <f t="shared" si="31"/>
        <v>17.399999999999999</v>
      </c>
      <c r="Z218" s="36">
        <f>IFERROR(IF(Y218=0,"",ROUNDUP(Y218/H218,0)*0.01898),"")</f>
        <v>3.7960000000000001E-2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9.5368965517241371</v>
      </c>
      <c r="BN218" s="64">
        <f t="shared" si="33"/>
        <v>18.437999999999999</v>
      </c>
      <c r="BO218" s="64">
        <f t="shared" si="34"/>
        <v>1.6163793103448277E-2</v>
      </c>
      <c r="BP218" s="64">
        <f t="shared" si="35"/>
        <v>3.125E-2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86</v>
      </c>
      <c r="Y219" s="728">
        <f t="shared" si="31"/>
        <v>86.399999999999991</v>
      </c>
      <c r="Z219" s="36">
        <f t="shared" ref="Z219:Z226" si="36">IFERROR(IF(Y219=0,"",ROUNDUP(Y219/H219,0)*0.00651),"")</f>
        <v>0.23436000000000001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95.675000000000011</v>
      </c>
      <c r="BN219" s="64">
        <f t="shared" si="33"/>
        <v>96.11999999999999</v>
      </c>
      <c r="BO219" s="64">
        <f t="shared" si="34"/>
        <v>0.19688644688644691</v>
      </c>
      <c r="BP219" s="64">
        <f t="shared" si="35"/>
        <v>0.19780219780219782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64</v>
      </c>
      <c r="Y221" s="728">
        <f t="shared" si="31"/>
        <v>64.8</v>
      </c>
      <c r="Z221" s="36">
        <f t="shared" si="36"/>
        <v>0.17577000000000001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70.720000000000013</v>
      </c>
      <c r="BN221" s="64">
        <f t="shared" si="33"/>
        <v>71.604000000000013</v>
      </c>
      <c r="BO221" s="64">
        <f t="shared" si="34"/>
        <v>0.14652014652014653</v>
      </c>
      <c r="BP221" s="64">
        <f t="shared" si="35"/>
        <v>0.14835164835164835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44</v>
      </c>
      <c r="Y222" s="728">
        <f t="shared" si="31"/>
        <v>45.6</v>
      </c>
      <c r="Z222" s="36">
        <f t="shared" si="36"/>
        <v>0.12369000000000001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48.620000000000005</v>
      </c>
      <c r="BN222" s="64">
        <f t="shared" si="33"/>
        <v>50.388000000000005</v>
      </c>
      <c r="BO222" s="64">
        <f t="shared" si="34"/>
        <v>0.10073260073260075</v>
      </c>
      <c r="BP222" s="64">
        <f t="shared" si="35"/>
        <v>0.1043956043956044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43</v>
      </c>
      <c r="Y224" s="728">
        <f t="shared" si="31"/>
        <v>43.199999999999996</v>
      </c>
      <c r="Z224" s="36">
        <f t="shared" si="36"/>
        <v>0.11718000000000001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47.515000000000001</v>
      </c>
      <c r="BN224" s="64">
        <f t="shared" si="33"/>
        <v>47.736000000000004</v>
      </c>
      <c r="BO224" s="64">
        <f t="shared" si="34"/>
        <v>9.8443223443223454E-2</v>
      </c>
      <c r="BP224" s="64">
        <f t="shared" si="35"/>
        <v>9.8901098901098911E-2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55</v>
      </c>
      <c r="Y225" s="728">
        <f t="shared" si="31"/>
        <v>55.199999999999996</v>
      </c>
      <c r="Z225" s="36">
        <f t="shared" si="36"/>
        <v>0.14973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60.912500000000001</v>
      </c>
      <c r="BN225" s="64">
        <f t="shared" si="33"/>
        <v>61.134</v>
      </c>
      <c r="BO225" s="64">
        <f t="shared" si="34"/>
        <v>0.12591575091575094</v>
      </c>
      <c r="BP225" s="64">
        <f t="shared" si="35"/>
        <v>0.1263736263736264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127.70114942528738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130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0.93359000000000003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340</v>
      </c>
      <c r="Y228" s="729">
        <f>IFERROR(SUM(Y215:Y226),"0")</f>
        <v>351.59999999999997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2</v>
      </c>
      <c r="Y232" s="728">
        <f>IFERROR(IF(X232="",0,CEILING((X232/$H232),1)*$H232),"")</f>
        <v>2.4</v>
      </c>
      <c r="Z232" s="36">
        <f>IFERROR(IF(Y232=0,"",ROUNDUP(Y232/H232,0)*0.00651),"")</f>
        <v>6.5100000000000002E-3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2.2100000000000004</v>
      </c>
      <c r="BN232" s="64">
        <f>IFERROR(Y232*I232/H232,"0")</f>
        <v>2.6520000000000001</v>
      </c>
      <c r="BO232" s="64">
        <f>IFERROR(1/J232*(X232/H232),"0")</f>
        <v>4.578754578754579E-3</v>
      </c>
      <c r="BP232" s="64">
        <f>IFERROR(1/J232*(Y232/H232),"0")</f>
        <v>5.4945054945054949E-3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0.83333333333333337</v>
      </c>
      <c r="Y234" s="729">
        <f>IFERROR(Y230/H230,"0")+IFERROR(Y231/H231,"0")+IFERROR(Y232/H232,"0")+IFERROR(Y233/H233,"0")</f>
        <v>1</v>
      </c>
      <c r="Z234" s="729">
        <f>IFERROR(IF(Z230="",0,Z230),"0")+IFERROR(IF(Z231="",0,Z231),"0")+IFERROR(IF(Z232="",0,Z232),"0")+IFERROR(IF(Z233="",0,Z233),"0")</f>
        <v>6.5100000000000002E-3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2</v>
      </c>
      <c r="Y235" s="729">
        <f>IFERROR(SUM(Y230:Y233),"0")</f>
        <v>2.4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19</v>
      </c>
      <c r="Y290" s="728">
        <f>IFERROR(IF(X290="",0,CEILING((X290/$H290),1)*$H290),"")</f>
        <v>19.2</v>
      </c>
      <c r="Z290" s="36">
        <f>IFERROR(IF(Y290=0,"",ROUNDUP(Y290/H290,0)*0.00651),"")</f>
        <v>5.2080000000000001E-2</v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20.995000000000005</v>
      </c>
      <c r="BN290" s="64">
        <f>IFERROR(Y290*I290/H290,"0")</f>
        <v>21.216000000000001</v>
      </c>
      <c r="BO290" s="64">
        <f>IFERROR(1/J290*(X290/H290),"0")</f>
        <v>4.3498168498168503E-2</v>
      </c>
      <c r="BP290" s="64">
        <f>IFERROR(1/J290*(Y290/H290),"0")</f>
        <v>4.3956043956043959E-2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44</v>
      </c>
      <c r="Y291" s="728">
        <f>IFERROR(IF(X291="",0,CEILING((X291/$H291),1)*$H291),"")</f>
        <v>45.6</v>
      </c>
      <c r="Z291" s="36">
        <f>IFERROR(IF(Y291=0,"",ROUNDUP(Y291/H291,0)*0.00651),"")</f>
        <v>0.12369000000000001</v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47.300000000000004</v>
      </c>
      <c r="BN291" s="64">
        <f>IFERROR(Y291*I291/H291,"0")</f>
        <v>49.02</v>
      </c>
      <c r="BO291" s="64">
        <f>IFERROR(1/J291*(X291/H291),"0")</f>
        <v>0.10073260073260075</v>
      </c>
      <c r="BP291" s="64">
        <f>IFERROR(1/J291*(Y291/H291),"0")</f>
        <v>0.1043956043956044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26.250000000000004</v>
      </c>
      <c r="Y293" s="729">
        <f>IFERROR(Y288/H288,"0")+IFERROR(Y289/H289,"0")+IFERROR(Y290/H290,"0")+IFERROR(Y291/H291,"0")+IFERROR(Y292/H292,"0")</f>
        <v>27</v>
      </c>
      <c r="Z293" s="729">
        <f>IFERROR(IF(Z288="",0,Z288),"0")+IFERROR(IF(Z289="",0,Z289),"0")+IFERROR(IF(Z290="",0,Z290),"0")+IFERROR(IF(Z291="",0,Z291),"0")+IFERROR(IF(Z292="",0,Z292),"0")</f>
        <v>0.17577000000000001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63</v>
      </c>
      <c r="Y294" s="729">
        <f>IFERROR(SUM(Y288:Y292),"0")</f>
        <v>64.8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29</v>
      </c>
      <c r="Y375" s="728">
        <f>IFERROR(IF(X375="",0,CEILING((X375/$H375),1)*$H375),"")</f>
        <v>31.2</v>
      </c>
      <c r="Z375" s="36">
        <f>IFERROR(IF(Y375=0,"",ROUNDUP(Y375/H375,0)*0.01898),"")</f>
        <v>7.5920000000000001E-2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30.929615384615389</v>
      </c>
      <c r="BN375" s="64">
        <f>IFERROR(Y375*I375/H375,"0")</f>
        <v>33.276000000000003</v>
      </c>
      <c r="BO375" s="64">
        <f>IFERROR(1/J375*(X375/H375),"0")</f>
        <v>5.809294871794872E-2</v>
      </c>
      <c r="BP375" s="64">
        <f>IFERROR(1/J375*(Y375/H375),"0")</f>
        <v>6.25E-2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3.7179487179487181</v>
      </c>
      <c r="Y377" s="729">
        <f>IFERROR(Y374/H374,"0")+IFERROR(Y375/H375,"0")+IFERROR(Y376/H376,"0")</f>
        <v>4</v>
      </c>
      <c r="Z377" s="729">
        <f>IFERROR(IF(Z374="",0,Z374),"0")+IFERROR(IF(Z375="",0,Z375),"0")+IFERROR(IF(Z376="",0,Z376),"0")</f>
        <v>7.5920000000000001E-2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29</v>
      </c>
      <c r="Y378" s="729">
        <f>IFERROR(SUM(Y374:Y376),"0")</f>
        <v>31.2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6</v>
      </c>
      <c r="Y394" s="728">
        <f>IFERROR(IF(X394="",0,CEILING((X394/$H394),1)*$H394),"")</f>
        <v>7.2</v>
      </c>
      <c r="Z394" s="36">
        <f>IFERROR(IF(Y394=0,"",ROUNDUP(Y394/H394,0)*0.00651),"")</f>
        <v>2.6040000000000001E-2</v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6.76</v>
      </c>
      <c r="BN394" s="64">
        <f>IFERROR(Y394*I394/H394,"0")</f>
        <v>8.1120000000000001</v>
      </c>
      <c r="BO394" s="64">
        <f>IFERROR(1/J394*(X394/H394),"0")</f>
        <v>1.8315018315018316E-2</v>
      </c>
      <c r="BP394" s="64">
        <f>IFERROR(1/J394*(Y394/H394),"0")</f>
        <v>2.197802197802198E-2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3.333333333333333</v>
      </c>
      <c r="Y395" s="729">
        <f>IFERROR(Y394/H394,"0")</f>
        <v>4</v>
      </c>
      <c r="Z395" s="729">
        <f>IFERROR(IF(Z394="",0,Z394),"0")</f>
        <v>2.6040000000000001E-2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6</v>
      </c>
      <c r="Y396" s="729">
        <f>IFERROR(SUM(Y394:Y394),"0")</f>
        <v>7.2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692</v>
      </c>
      <c r="Y406" s="728">
        <f t="shared" ref="Y406:Y415" si="57">IFERROR(IF(X406="",0,CEILING((X406/$H406),1)*$H406),"")</f>
        <v>705</v>
      </c>
      <c r="Z406" s="36">
        <f>IFERROR(IF(Y406=0,"",ROUNDUP(Y406/H406,0)*0.02175),"")</f>
        <v>1.0222499999999999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714.14400000000001</v>
      </c>
      <c r="BN406" s="64">
        <f t="shared" ref="BN406:BN415" si="59">IFERROR(Y406*I406/H406,"0")</f>
        <v>727.56</v>
      </c>
      <c r="BO406" s="64">
        <f t="shared" ref="BO406:BO415" si="60">IFERROR(1/J406*(X406/H406),"0")</f>
        <v>0.96111111111111103</v>
      </c>
      <c r="BP406" s="64">
        <f t="shared" ref="BP406:BP415" si="61">IFERROR(1/J406*(Y406/H406),"0")</f>
        <v>0.97916666666666663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273</v>
      </c>
      <c r="Y408" s="728">
        <f t="shared" si="57"/>
        <v>285</v>
      </c>
      <c r="Z408" s="36">
        <f>IFERROR(IF(Y408=0,"",ROUNDUP(Y408/H408,0)*0.02175),"")</f>
        <v>0.41324999999999995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281.73599999999999</v>
      </c>
      <c r="BN408" s="64">
        <f t="shared" si="59"/>
        <v>294.12</v>
      </c>
      <c r="BO408" s="64">
        <f t="shared" si="60"/>
        <v>0.37916666666666665</v>
      </c>
      <c r="BP408" s="64">
        <f t="shared" si="61"/>
        <v>0.39583333333333331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180</v>
      </c>
      <c r="Y410" s="728">
        <f t="shared" si="57"/>
        <v>180</v>
      </c>
      <c r="Z410" s="36">
        <f>IFERROR(IF(Y410=0,"",ROUNDUP(Y410/H410,0)*0.02175),"")</f>
        <v>0.26100000000000001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185.76000000000002</v>
      </c>
      <c r="BN410" s="64">
        <f t="shared" si="59"/>
        <v>185.76000000000002</v>
      </c>
      <c r="BO410" s="64">
        <f t="shared" si="60"/>
        <v>0.25</v>
      </c>
      <c r="BP410" s="64">
        <f t="shared" si="61"/>
        <v>0.25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76.333333333333329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78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1.6964999999999999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1145</v>
      </c>
      <c r="Y417" s="729">
        <f>IFERROR(SUM(Y406:Y415),"0")</f>
        <v>1170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668</v>
      </c>
      <c r="Y419" s="728">
        <f>IFERROR(IF(X419="",0,CEILING((X419/$H419),1)*$H419),"")</f>
        <v>675</v>
      </c>
      <c r="Z419" s="36">
        <f>IFERROR(IF(Y419=0,"",ROUNDUP(Y419/H419,0)*0.02175),"")</f>
        <v>0.9787499999999999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689.37599999999998</v>
      </c>
      <c r="BN419" s="64">
        <f>IFERROR(Y419*I419/H419,"0")</f>
        <v>696.6</v>
      </c>
      <c r="BO419" s="64">
        <f>IFERROR(1/J419*(X419/H419),"0")</f>
        <v>0.9277777777777777</v>
      </c>
      <c r="BP419" s="64">
        <f>IFERROR(1/J419*(Y419/H419),"0")</f>
        <v>0.9375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44.533333333333331</v>
      </c>
      <c r="Y421" s="729">
        <f>IFERROR(Y419/H419,"0")+IFERROR(Y420/H420,"0")</f>
        <v>45</v>
      </c>
      <c r="Z421" s="729">
        <f>IFERROR(IF(Z419="",0,Z419),"0")+IFERROR(IF(Z420="",0,Z420),"0")</f>
        <v>0.9787499999999999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668</v>
      </c>
      <c r="Y422" s="729">
        <f>IFERROR(SUM(Y419:Y420),"0")</f>
        <v>675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31</v>
      </c>
      <c r="Y425" s="728">
        <f>IFERROR(IF(X425="",0,CEILING((X425/$H425),1)*$H425),"")</f>
        <v>36</v>
      </c>
      <c r="Z425" s="36">
        <f>IFERROR(IF(Y425=0,"",ROUNDUP(Y425/H425,0)*0.01898),"")</f>
        <v>7.5920000000000001E-2</v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32.787666666666667</v>
      </c>
      <c r="BN425" s="64">
        <f>IFERROR(Y425*I425/H425,"0")</f>
        <v>38.076000000000001</v>
      </c>
      <c r="BO425" s="64">
        <f>IFERROR(1/J425*(X425/H425),"0")</f>
        <v>5.3819444444444448E-2</v>
      </c>
      <c r="BP425" s="64">
        <f>IFERROR(1/J425*(Y425/H425),"0")</f>
        <v>6.25E-2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3.4444444444444446</v>
      </c>
      <c r="Y426" s="729">
        <f>IFERROR(Y424/H424,"0")+IFERROR(Y425/H425,"0")</f>
        <v>4</v>
      </c>
      <c r="Z426" s="729">
        <f>IFERROR(IF(Z424="",0,Z424),"0")+IFERROR(IF(Z425="",0,Z425),"0")</f>
        <v>7.5920000000000001E-2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31</v>
      </c>
      <c r="Y427" s="729">
        <f>IFERROR(SUM(Y424:Y425),"0")</f>
        <v>36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20</v>
      </c>
      <c r="Y429" s="728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2.2222222222222223</v>
      </c>
      <c r="Y430" s="729">
        <f>IFERROR(Y429/H429,"0")</f>
        <v>3</v>
      </c>
      <c r="Z430" s="729">
        <f>IFERROR(IF(Z429="",0,Z429),"0")</f>
        <v>5.6940000000000004E-2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20</v>
      </c>
      <c r="Y431" s="729">
        <f>IFERROR(SUM(Y429:Y429),"0")</f>
        <v>27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91</v>
      </c>
      <c r="Y450" s="728">
        <f>IFERROR(IF(X450="",0,CEILING((X450/$H450),1)*$H450),"")</f>
        <v>99</v>
      </c>
      <c r="Z450" s="36">
        <f>IFERROR(IF(Y450=0,"",ROUNDUP(Y450/H450,0)*0.01898),"")</f>
        <v>0.20877999999999999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96.247666666666674</v>
      </c>
      <c r="BN450" s="64">
        <f>IFERROR(Y450*I450/H450,"0")</f>
        <v>104.709</v>
      </c>
      <c r="BO450" s="64">
        <f>IFERROR(1/J450*(X450/H450),"0")</f>
        <v>0.1579861111111111</v>
      </c>
      <c r="BP450" s="64">
        <f>IFERROR(1/J450*(Y450/H450),"0")</f>
        <v>0.171875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10.111111111111111</v>
      </c>
      <c r="Y455" s="729">
        <f>IFERROR(Y450/H450,"0")+IFERROR(Y451/H451,"0")+IFERROR(Y452/H452,"0")+IFERROR(Y453/H453,"0")+IFERROR(Y454/H454,"0")</f>
        <v>11</v>
      </c>
      <c r="Z455" s="729">
        <f>IFERROR(IF(Z450="",0,Z450),"0")+IFERROR(IF(Z451="",0,Z451),"0")+IFERROR(IF(Z452="",0,Z452),"0")+IFERROR(IF(Z453="",0,Z453),"0")+IFERROR(IF(Z454="",0,Z454),"0")</f>
        <v>0.20877999999999999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91</v>
      </c>
      <c r="Y456" s="729">
        <f>IFERROR(SUM(Y450:Y454),"0")</f>
        <v>99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41</v>
      </c>
      <c r="Y464" s="728">
        <f t="shared" ref="Y464:Y477" si="67">IFERROR(IF(X464="",0,CEILING((X464/$H464),1)*$H464),"")</f>
        <v>43.2</v>
      </c>
      <c r="Z464" s="36">
        <f>IFERROR(IF(Y464=0,"",ROUNDUP(Y464/H464,0)*0.00902),"")</f>
        <v>7.2160000000000002E-2</v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42.594444444444449</v>
      </c>
      <c r="BN464" s="64">
        <f t="shared" ref="BN464:BN477" si="69">IFERROR(Y464*I464/H464,"0")</f>
        <v>44.88</v>
      </c>
      <c r="BO464" s="64">
        <f t="shared" ref="BO464:BO477" si="70">IFERROR(1/J464*(X464/H464),"0")</f>
        <v>5.7519640852974181E-2</v>
      </c>
      <c r="BP464" s="64">
        <f t="shared" ref="BP464:BP477" si="71">IFERROR(1/J464*(Y464/H464),"0")</f>
        <v>6.0606060606060608E-2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7.5925925925925917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8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7.2160000000000002E-2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41</v>
      </c>
      <c r="Y479" s="729">
        <f>IFERROR(SUM(Y464:Y477),"0")</f>
        <v>43.2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27</v>
      </c>
      <c r="Y492" s="728">
        <f>IFERROR(IF(X492="",0,CEILING((X492/$H492),1)*$H492),"")</f>
        <v>27</v>
      </c>
      <c r="Z492" s="36">
        <f>IFERROR(IF(Y492=0,"",ROUNDUP(Y492/H492,0)*0.00902),"")</f>
        <v>4.5100000000000001E-2</v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28.049999999999997</v>
      </c>
      <c r="BN492" s="64">
        <f>IFERROR(Y492*I492/H492,"0")</f>
        <v>28.049999999999997</v>
      </c>
      <c r="BO492" s="64">
        <f>IFERROR(1/J492*(X492/H492),"0")</f>
        <v>3.787878787878788E-2</v>
      </c>
      <c r="BP492" s="64">
        <f>IFERROR(1/J492*(Y492/H492),"0")</f>
        <v>3.787878787878788E-2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5</v>
      </c>
      <c r="Y496" s="729">
        <f>IFERROR(Y492/H492,"0")+IFERROR(Y493/H493,"0")+IFERROR(Y494/H494,"0")+IFERROR(Y495/H495,"0")</f>
        <v>5</v>
      </c>
      <c r="Z496" s="729">
        <f>IFERROR(IF(Z492="",0,Z492),"0")+IFERROR(IF(Z493="",0,Z493),"0")+IFERROR(IF(Z494="",0,Z494),"0")+IFERROR(IF(Z495="",0,Z495),"0")</f>
        <v>4.5100000000000001E-2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27</v>
      </c>
      <c r="Y497" s="729">
        <f>IFERROR(SUM(Y492:Y495),"0")</f>
        <v>27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8</v>
      </c>
      <c r="Y517" s="728">
        <f t="shared" si="73"/>
        <v>10.56</v>
      </c>
      <c r="Z517" s="36">
        <f t="shared" si="74"/>
        <v>2.392E-2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8.545454545454545</v>
      </c>
      <c r="BN517" s="64">
        <f t="shared" si="76"/>
        <v>11.28</v>
      </c>
      <c r="BO517" s="64">
        <f t="shared" si="77"/>
        <v>1.456876456876457E-2</v>
      </c>
      <c r="BP517" s="64">
        <f t="shared" si="78"/>
        <v>1.9230769230769232E-2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44</v>
      </c>
      <c r="Y518" s="728">
        <f t="shared" si="73"/>
        <v>47.52</v>
      </c>
      <c r="Z518" s="36">
        <f t="shared" si="74"/>
        <v>0.10764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47</v>
      </c>
      <c r="BN518" s="64">
        <f t="shared" si="76"/>
        <v>50.760000000000005</v>
      </c>
      <c r="BO518" s="64">
        <f t="shared" si="77"/>
        <v>8.0128205128205121E-2</v>
      </c>
      <c r="BP518" s="64">
        <f t="shared" si="78"/>
        <v>8.6538461538461536E-2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60</v>
      </c>
      <c r="Y520" s="728">
        <f t="shared" si="73"/>
        <v>63.36</v>
      </c>
      <c r="Z520" s="36">
        <f t="shared" si="74"/>
        <v>0.14352000000000001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64.090909090909079</v>
      </c>
      <c r="BN520" s="64">
        <f t="shared" si="76"/>
        <v>67.679999999999993</v>
      </c>
      <c r="BO520" s="64">
        <f t="shared" si="77"/>
        <v>0.10926573426573427</v>
      </c>
      <c r="BP520" s="64">
        <f t="shared" si="78"/>
        <v>0.11538461538461539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21.212121212121211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23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0.27507999999999999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112</v>
      </c>
      <c r="Y533" s="729">
        <f>IFERROR(SUM(Y516:Y531),"0")</f>
        <v>121.44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31</v>
      </c>
      <c r="Y542" s="728">
        <f t="shared" ref="Y542:Y553" si="79">IFERROR(IF(X542="",0,CEILING((X542/$H542),1)*$H542),"")</f>
        <v>31.68</v>
      </c>
      <c r="Z542" s="36">
        <f>IFERROR(IF(Y542=0,"",ROUNDUP(Y542/H542,0)*0.01196),"")</f>
        <v>7.1760000000000004E-2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33.11363636363636</v>
      </c>
      <c r="BN542" s="64">
        <f t="shared" ref="BN542:BN553" si="81">IFERROR(Y542*I542/H542,"0")</f>
        <v>33.839999999999996</v>
      </c>
      <c r="BO542" s="64">
        <f t="shared" ref="BO542:BO553" si="82">IFERROR(1/J542*(X542/H542),"0")</f>
        <v>5.6453962703962704E-2</v>
      </c>
      <c r="BP542" s="64">
        <f t="shared" ref="BP542:BP553" si="83">IFERROR(1/J542*(Y542/H542),"0")</f>
        <v>5.7692307692307696E-2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36</v>
      </c>
      <c r="Y543" s="728">
        <f t="shared" si="79"/>
        <v>36.96</v>
      </c>
      <c r="Z543" s="36">
        <f>IFERROR(IF(Y543=0,"",ROUNDUP(Y543/H543,0)*0.01196),"")</f>
        <v>8.3720000000000003E-2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38.454545454545453</v>
      </c>
      <c r="BN543" s="64">
        <f t="shared" si="81"/>
        <v>39.479999999999997</v>
      </c>
      <c r="BO543" s="64">
        <f t="shared" si="82"/>
        <v>6.555944055944056E-2</v>
      </c>
      <c r="BP543" s="64">
        <f t="shared" si="83"/>
        <v>6.7307692307692318E-2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17</v>
      </c>
      <c r="Y544" s="728">
        <f t="shared" si="79"/>
        <v>21.12</v>
      </c>
      <c r="Z544" s="36">
        <f>IFERROR(IF(Y544=0,"",ROUNDUP(Y544/H544,0)*0.01196),"")</f>
        <v>4.7840000000000001E-2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18.159090909090907</v>
      </c>
      <c r="BN544" s="64">
        <f t="shared" si="81"/>
        <v>22.56</v>
      </c>
      <c r="BO544" s="64">
        <f t="shared" si="82"/>
        <v>3.0958624708624712E-2</v>
      </c>
      <c r="BP544" s="64">
        <f t="shared" si="83"/>
        <v>3.8461538461538464E-2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15.909090909090907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17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0.20332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84</v>
      </c>
      <c r="Y555" s="729">
        <f>IFERROR(SUM(Y542:Y553),"0")</f>
        <v>89.76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76</v>
      </c>
      <c r="Y597" s="728">
        <f>IFERROR(IF(X597="",0,CEILING((X597/$H597),1)*$H597),"")</f>
        <v>78</v>
      </c>
      <c r="Z597" s="36">
        <f>IFERROR(IF(Y597=0,"",ROUNDUP(Y597/H597,0)*0.01898),"")</f>
        <v>0.1898</v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81.056923076923084</v>
      </c>
      <c r="BN597" s="64">
        <f>IFERROR(Y597*I597/H597,"0")</f>
        <v>83.190000000000012</v>
      </c>
      <c r="BO597" s="64">
        <f>IFERROR(1/J597*(X597/H597),"0")</f>
        <v>0.15224358974358976</v>
      </c>
      <c r="BP597" s="64">
        <f>IFERROR(1/J597*(Y597/H597),"0")</f>
        <v>0.15625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9.7435897435897445</v>
      </c>
      <c r="Y602" s="729">
        <f>IFERROR(Y597/H597,"0")+IFERROR(Y598/H598,"0")+IFERROR(Y599/H599,"0")+IFERROR(Y600/H600,"0")+IFERROR(Y601/H601,"0")</f>
        <v>10</v>
      </c>
      <c r="Z602" s="729">
        <f>IFERROR(IF(Z597="",0,Z597),"0")+IFERROR(IF(Z598="",0,Z598),"0")+IFERROR(IF(Z599="",0,Z599),"0")+IFERROR(IF(Z600="",0,Z600),"0")+IFERROR(IF(Z601="",0,Z601),"0")</f>
        <v>0.1898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76</v>
      </c>
      <c r="Y603" s="729">
        <f>IFERROR(SUM(Y597:Y601),"0")</f>
        <v>78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3588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3736.1200000000003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3758.6734985053263</v>
      </c>
      <c r="Y631" s="729">
        <f>IFERROR(SUM(BN22:BN627),"0")</f>
        <v>3914.5340000000006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6</v>
      </c>
      <c r="Y632" s="38">
        <f>ROUNDUP(SUM(BP22:BP627),0)</f>
        <v>6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3908.6734985053263</v>
      </c>
      <c r="Y633" s="729">
        <f>GrossWeightTotalR+PalletQtyTotalR*25</f>
        <v>4064.5340000000006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529.48642526056312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553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6.7893199999999991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140.4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73.599999999999994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138.30000000000001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117.59999999999998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178.02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618.6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64.8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31.2</v>
      </c>
      <c r="W640" s="46">
        <f>IFERROR(Y394*1,"0")+IFERROR(Y398*1,"0")+IFERROR(Y399*1,"0")+IFERROR(Y400*1,"0")</f>
        <v>7.2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1908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99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43.2</v>
      </c>
      <c r="AA640" s="46">
        <f>IFERROR(Y487*1,"0")+IFERROR(Y488*1,"0")+IFERROR(Y492*1,"0")+IFERROR(Y493*1,"0")+IFERROR(Y494*1,"0")+IFERROR(Y495*1,"0")</f>
        <v>27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211.20000000000002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78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2025-03-14T07:29:41Z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