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3,25 ПОКОМ КИ Сочи\"/>
    </mc:Choice>
  </mc:AlternateContent>
  <xr:revisionPtr revIDLastSave="0" documentId="13_ncr:1_{2C1A2031-F132-497A-9C24-330F6F4333F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AG8" i="1" s="1"/>
  <c r="Q9" i="1"/>
  <c r="Q10" i="1"/>
  <c r="AG10" i="1" s="1"/>
  <c r="Q11" i="1"/>
  <c r="Q13" i="1"/>
  <c r="AG13" i="1" s="1"/>
  <c r="Q16" i="1"/>
  <c r="Q17" i="1"/>
  <c r="AG17" i="1" s="1"/>
  <c r="Q18" i="1"/>
  <c r="Q21" i="1"/>
  <c r="AG21" i="1" s="1"/>
  <c r="Q22" i="1"/>
  <c r="Q23" i="1"/>
  <c r="AG23" i="1" s="1"/>
  <c r="Q24" i="1"/>
  <c r="AG25" i="1"/>
  <c r="Q26" i="1"/>
  <c r="Q27" i="1"/>
  <c r="AG27" i="1" s="1"/>
  <c r="Q29" i="1"/>
  <c r="AG30" i="1"/>
  <c r="Q31" i="1"/>
  <c r="Q32" i="1"/>
  <c r="AG32" i="1" s="1"/>
  <c r="Q33" i="1"/>
  <c r="Q35" i="1"/>
  <c r="AG35" i="1" s="1"/>
  <c r="Q36" i="1"/>
  <c r="AG41" i="1"/>
  <c r="Q42" i="1"/>
  <c r="Q43" i="1"/>
  <c r="AG43" i="1" s="1"/>
  <c r="Q49" i="1"/>
  <c r="Q51" i="1"/>
  <c r="AG51" i="1" s="1"/>
  <c r="Q52" i="1"/>
  <c r="Q57" i="1"/>
  <c r="AG57" i="1" s="1"/>
  <c r="Q59" i="1"/>
  <c r="AG59" i="1" s="1"/>
  <c r="Q60" i="1"/>
  <c r="Q61" i="1"/>
  <c r="AG61" i="1" s="1"/>
  <c r="Q62" i="1"/>
  <c r="Q65" i="1"/>
  <c r="AG65" i="1" s="1"/>
  <c r="Q68" i="1"/>
  <c r="AG68" i="1" s="1"/>
  <c r="Q70" i="1"/>
  <c r="AG70" i="1" s="1"/>
  <c r="Q73" i="1"/>
  <c r="Q74" i="1"/>
  <c r="AG74" i="1" s="1"/>
  <c r="Q75" i="1"/>
  <c r="Q76" i="1"/>
  <c r="AG76" i="1" s="1"/>
  <c r="Q77" i="1"/>
  <c r="Q79" i="1"/>
  <c r="AG79" i="1" s="1"/>
  <c r="Q80" i="1"/>
  <c r="Q81" i="1"/>
  <c r="AG81" i="1" s="1"/>
  <c r="Q82" i="1"/>
  <c r="Q83" i="1"/>
  <c r="AG83" i="1" s="1"/>
  <c r="Q84" i="1"/>
  <c r="AG84" i="1" s="1"/>
  <c r="Q85" i="1"/>
  <c r="AG85" i="1" s="1"/>
  <c r="AG86" i="1"/>
  <c r="Q88" i="1"/>
  <c r="AG88" i="1" s="1"/>
  <c r="Q89" i="1"/>
  <c r="Q91" i="1"/>
  <c r="AG91" i="1" s="1"/>
  <c r="Q92" i="1"/>
  <c r="AG92" i="1" s="1"/>
  <c r="Q93" i="1"/>
  <c r="AG93" i="1" s="1"/>
  <c r="Q95" i="1"/>
  <c r="Q96" i="1"/>
  <c r="AG96" i="1" s="1"/>
  <c r="Q97" i="1"/>
  <c r="Q98" i="1"/>
  <c r="AG98" i="1" s="1"/>
  <c r="Q99" i="1"/>
  <c r="Q6" i="1"/>
  <c r="AG6" i="1" s="1"/>
  <c r="Q7" i="1"/>
  <c r="AG99" i="1" l="1"/>
  <c r="AG97" i="1"/>
  <c r="AG95" i="1"/>
  <c r="AG89" i="1"/>
  <c r="AG82" i="1"/>
  <c r="AG80" i="1"/>
  <c r="AG77" i="1"/>
  <c r="AG75" i="1"/>
  <c r="AG73" i="1"/>
  <c r="AG69" i="1"/>
  <c r="AG67" i="1"/>
  <c r="AG62" i="1"/>
  <c r="AG60" i="1"/>
  <c r="AG58" i="1"/>
  <c r="AG52" i="1"/>
  <c r="AG49" i="1"/>
  <c r="AG42" i="1"/>
  <c r="AG36" i="1"/>
  <c r="AG33" i="1"/>
  <c r="AG31" i="1"/>
  <c r="AG29" i="1"/>
  <c r="AG26" i="1"/>
  <c r="AG24" i="1"/>
  <c r="AG22" i="1"/>
  <c r="AG18" i="1"/>
  <c r="AG16" i="1"/>
  <c r="AG11" i="1"/>
  <c r="AG9" i="1"/>
  <c r="T85" i="1"/>
  <c r="T51" i="1"/>
  <c r="AG7" i="1"/>
  <c r="F45" i="1"/>
  <c r="E45" i="1"/>
  <c r="F71" i="1"/>
  <c r="E71" i="1"/>
  <c r="O71" i="1" s="1"/>
  <c r="F55" i="1"/>
  <c r="E55" i="1"/>
  <c r="O55" i="1" s="1"/>
  <c r="O7" i="1"/>
  <c r="T7" i="1" s="1"/>
  <c r="O8" i="1"/>
  <c r="T8" i="1" s="1"/>
  <c r="O9" i="1"/>
  <c r="T9" i="1" s="1"/>
  <c r="O10" i="1"/>
  <c r="T10" i="1" s="1"/>
  <c r="O11" i="1"/>
  <c r="T11" i="1" s="1"/>
  <c r="O12" i="1"/>
  <c r="O13" i="1"/>
  <c r="T13" i="1" s="1"/>
  <c r="O14" i="1"/>
  <c r="O15" i="1"/>
  <c r="P15" i="1" s="1"/>
  <c r="Q15" i="1" s="1"/>
  <c r="O16" i="1"/>
  <c r="T16" i="1" s="1"/>
  <c r="O17" i="1"/>
  <c r="T17" i="1" s="1"/>
  <c r="O18" i="1"/>
  <c r="T18" i="1" s="1"/>
  <c r="O19" i="1"/>
  <c r="P19" i="1" s="1"/>
  <c r="Q19" i="1" s="1"/>
  <c r="O20" i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O35" i="1"/>
  <c r="T35" i="1" s="1"/>
  <c r="O36" i="1"/>
  <c r="T36" i="1" s="1"/>
  <c r="O37" i="1"/>
  <c r="O38" i="1"/>
  <c r="P38" i="1" s="1"/>
  <c r="Q38" i="1" s="1"/>
  <c r="O39" i="1"/>
  <c r="P39" i="1" s="1"/>
  <c r="O40" i="1"/>
  <c r="O41" i="1"/>
  <c r="T41" i="1" s="1"/>
  <c r="O42" i="1"/>
  <c r="T42" i="1" s="1"/>
  <c r="O43" i="1"/>
  <c r="T43" i="1" s="1"/>
  <c r="O44" i="1"/>
  <c r="P44" i="1" s="1"/>
  <c r="O46" i="1"/>
  <c r="O47" i="1"/>
  <c r="P47" i="1" s="1"/>
  <c r="Q47" i="1" s="1"/>
  <c r="O48" i="1"/>
  <c r="P48" i="1" s="1"/>
  <c r="Q48" i="1" s="1"/>
  <c r="O49" i="1"/>
  <c r="T49" i="1" s="1"/>
  <c r="O50" i="1"/>
  <c r="P50" i="1" s="1"/>
  <c r="O51" i="1"/>
  <c r="O52" i="1"/>
  <c r="T52" i="1" s="1"/>
  <c r="O53" i="1"/>
  <c r="O54" i="1"/>
  <c r="P54" i="1" s="1"/>
  <c r="Q54" i="1" s="1"/>
  <c r="O56" i="1"/>
  <c r="P56" i="1" s="1"/>
  <c r="Q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P63" i="1" s="1"/>
  <c r="Q63" i="1" s="1"/>
  <c r="O64" i="1"/>
  <c r="P64" i="1" s="1"/>
  <c r="Q64" i="1" s="1"/>
  <c r="O65" i="1"/>
  <c r="T65" i="1" s="1"/>
  <c r="O66" i="1"/>
  <c r="O67" i="1"/>
  <c r="T67" i="1" s="1"/>
  <c r="O68" i="1"/>
  <c r="T68" i="1" s="1"/>
  <c r="O69" i="1"/>
  <c r="T69" i="1" s="1"/>
  <c r="O70" i="1"/>
  <c r="T70" i="1" s="1"/>
  <c r="O72" i="1"/>
  <c r="P72" i="1" s="1"/>
  <c r="Q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O79" i="1"/>
  <c r="T79" i="1" s="1"/>
  <c r="O80" i="1"/>
  <c r="T80" i="1" s="1"/>
  <c r="O81" i="1"/>
  <c r="T81" i="1" s="1"/>
  <c r="O82" i="1"/>
  <c r="T82" i="1" s="1"/>
  <c r="O83" i="1"/>
  <c r="T83" i="1" s="1"/>
  <c r="O84" i="1"/>
  <c r="T84" i="1" s="1"/>
  <c r="O85" i="1"/>
  <c r="O86" i="1"/>
  <c r="T86" i="1" s="1"/>
  <c r="O87" i="1"/>
  <c r="P87" i="1" s="1"/>
  <c r="O88" i="1"/>
  <c r="T88" i="1" s="1"/>
  <c r="O89" i="1"/>
  <c r="T89" i="1" s="1"/>
  <c r="O90" i="1"/>
  <c r="O91" i="1"/>
  <c r="T91" i="1" s="1"/>
  <c r="O92" i="1"/>
  <c r="U92" i="1" s="1"/>
  <c r="O93" i="1"/>
  <c r="T93" i="1" s="1"/>
  <c r="O94" i="1"/>
  <c r="U94" i="1" s="1"/>
  <c r="O95" i="1"/>
  <c r="U95" i="1" s="1"/>
  <c r="O96" i="1"/>
  <c r="O97" i="1"/>
  <c r="U97" i="1" s="1"/>
  <c r="O98" i="1"/>
  <c r="O99" i="1"/>
  <c r="U99" i="1" s="1"/>
  <c r="O6" i="1"/>
  <c r="T6" i="1" s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4" i="1"/>
  <c r="K53" i="1"/>
  <c r="K52" i="1"/>
  <c r="K51" i="1"/>
  <c r="K50" i="1"/>
  <c r="K49" i="1"/>
  <c r="K48" i="1"/>
  <c r="K47" i="1"/>
  <c r="K46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U98" i="1" l="1"/>
  <c r="T98" i="1"/>
  <c r="U96" i="1"/>
  <c r="T96" i="1"/>
  <c r="P78" i="1"/>
  <c r="AG78" i="1" s="1"/>
  <c r="T78" i="1"/>
  <c r="AG72" i="1"/>
  <c r="T72" i="1"/>
  <c r="AG63" i="1"/>
  <c r="T63" i="1"/>
  <c r="AG54" i="1"/>
  <c r="T54" i="1"/>
  <c r="AG50" i="1"/>
  <c r="T50" i="1"/>
  <c r="AG48" i="1"/>
  <c r="T48" i="1"/>
  <c r="AG39" i="1"/>
  <c r="T39" i="1"/>
  <c r="P37" i="1"/>
  <c r="AG37" i="1" s="1"/>
  <c r="T37" i="1"/>
  <c r="AG19" i="1"/>
  <c r="T19" i="1"/>
  <c r="AG15" i="1"/>
  <c r="T15" i="1"/>
  <c r="T92" i="1"/>
  <c r="AG87" i="1"/>
  <c r="T87" i="1"/>
  <c r="AG64" i="1"/>
  <c r="T64" i="1"/>
  <c r="AG56" i="1"/>
  <c r="T56" i="1"/>
  <c r="AG47" i="1"/>
  <c r="T47" i="1"/>
  <c r="AG44" i="1"/>
  <c r="T44" i="1"/>
  <c r="AG38" i="1"/>
  <c r="T38" i="1"/>
  <c r="T95" i="1"/>
  <c r="T97" i="1"/>
  <c r="T99" i="1"/>
  <c r="P46" i="1"/>
  <c r="F5" i="1"/>
  <c r="P55" i="1"/>
  <c r="Q55" i="1" s="1"/>
  <c r="AG55" i="1" s="1"/>
  <c r="P71" i="1"/>
  <c r="Q71" i="1" s="1"/>
  <c r="AG71" i="1" s="1"/>
  <c r="U93" i="1"/>
  <c r="P66" i="1"/>
  <c r="Q66" i="1" s="1"/>
  <c r="P53" i="1"/>
  <c r="Q53" i="1" s="1"/>
  <c r="P34" i="1"/>
  <c r="Q34" i="1" s="1"/>
  <c r="P28" i="1"/>
  <c r="AG28" i="1" s="1"/>
  <c r="P20" i="1"/>
  <c r="Q20" i="1" s="1"/>
  <c r="P14" i="1"/>
  <c r="Q14" i="1" s="1"/>
  <c r="P12" i="1"/>
  <c r="Q12" i="1" s="1"/>
  <c r="T12" i="1" s="1"/>
  <c r="O45" i="1"/>
  <c r="P45" i="1" s="1"/>
  <c r="AG45" i="1" s="1"/>
  <c r="E5" i="1"/>
  <c r="P40" i="1"/>
  <c r="Q40" i="1" s="1"/>
  <c r="P90" i="1"/>
  <c r="Q90" i="1" s="1"/>
  <c r="P94" i="1"/>
  <c r="K45" i="1"/>
  <c r="K71" i="1"/>
  <c r="K55" i="1"/>
  <c r="U70" i="1"/>
  <c r="U38" i="1"/>
  <c r="U86" i="1"/>
  <c r="U54" i="1"/>
  <c r="U22" i="1"/>
  <c r="U78" i="1"/>
  <c r="U62" i="1"/>
  <c r="U46" i="1"/>
  <c r="U30" i="1"/>
  <c r="U14" i="1"/>
  <c r="U90" i="1"/>
  <c r="U82" i="1"/>
  <c r="U74" i="1"/>
  <c r="U66" i="1"/>
  <c r="U58" i="1"/>
  <c r="U50" i="1"/>
  <c r="U42" i="1"/>
  <c r="U34" i="1"/>
  <c r="U26" i="1"/>
  <c r="U18" i="1"/>
  <c r="U10" i="1"/>
  <c r="U6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71" i="1" l="1"/>
  <c r="AG94" i="1"/>
  <c r="T94" i="1"/>
  <c r="AG40" i="1"/>
  <c r="T40" i="1"/>
  <c r="AG14" i="1"/>
  <c r="T14" i="1"/>
  <c r="AG53" i="1"/>
  <c r="T53" i="1"/>
  <c r="AG46" i="1"/>
  <c r="T46" i="1"/>
  <c r="AG90" i="1"/>
  <c r="T90" i="1"/>
  <c r="AG20" i="1"/>
  <c r="T20" i="1"/>
  <c r="AG34" i="1"/>
  <c r="T34" i="1"/>
  <c r="AG66" i="1"/>
  <c r="T66" i="1"/>
  <c r="T45" i="1"/>
  <c r="T55" i="1"/>
  <c r="AG12" i="1"/>
  <c r="Q5" i="1"/>
  <c r="U45" i="1"/>
  <c r="K5" i="1"/>
  <c r="AG5" i="1"/>
  <c r="O5" i="1"/>
  <c r="P5" i="1"/>
</calcChain>
</file>

<file path=xl/sharedStrings.xml><?xml version="1.0" encoding="utf-8"?>
<sst xmlns="http://schemas.openxmlformats.org/spreadsheetml/2006/main" count="402" uniqueCount="161">
  <si>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</si>
  <si>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</si>
  <si>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</si>
  <si>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</si>
  <si>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</si>
  <si>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</si>
  <si>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</si>
  <si>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</si>
  <si>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</si>
  <si>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</si>
  <si>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</si>
  <si>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</si>
  <si>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</si>
  <si>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</si>
  <si>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</si>
  <si>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</si>
  <si>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</si>
  <si>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</si>
  <si>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</si>
  <si>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</si>
  <si>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</si>
  <si>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</si>
  <si>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</si>
  <si>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10,03,</t>
  </si>
  <si>
    <t>03,03,</t>
  </si>
  <si>
    <t>24,02,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</si>
  <si>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</si>
  <si>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</si>
  <si>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</si>
  <si>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</si>
  <si>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</si>
  <si>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</si>
  <si>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</si>
  <si>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</si>
  <si>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</si>
  <si>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</si>
  <si>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</si>
  <si>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</si>
  <si>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</si>
  <si>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</si>
  <si>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</si>
  <si>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</si>
  <si>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06,01,25 списано 27 шт. / нет в бланке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</si>
  <si>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</si>
  <si>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</si>
  <si>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>необходимо увеличить продажи!!!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</si>
  <si>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</si>
  <si>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</si>
  <si>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</si>
  <si>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</si>
  <si>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необходимо увеличить продажи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</si>
  <si>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</si>
  <si>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</si>
  <si>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</si>
  <si>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</si>
  <si>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</si>
  <si>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</si>
  <si>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</si>
  <si>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</si>
  <si>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</si>
  <si>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094  Сосиски Баварские,  0.35кг, ТМ Колбасный стандарт ПОКОМ</t>
  </si>
  <si>
    <t>не в матрице</t>
  </si>
  <si>
    <t>дубль на 412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</si>
  <si>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</si>
  <si>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</si>
  <si>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</si>
  <si>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</si>
  <si>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</si>
  <si>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</si>
  <si>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</si>
  <si>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</si>
  <si>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</si>
  <si>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</si>
  <si>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</si>
  <si>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</si>
  <si>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</si>
  <si>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</si>
  <si>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</si>
  <si>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</si>
  <si>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</si>
  <si>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</si>
  <si>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</si>
  <si>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</si>
  <si>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</si>
  <si>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</si>
  <si>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</si>
  <si>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</si>
  <si>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</si>
  <si>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</si>
  <si>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</si>
  <si>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</si>
  <si>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</si>
  <si>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с 04,03,25 снова заказываем /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</si>
  <si>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</si>
  <si>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</si>
  <si>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</si>
  <si>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</si>
  <si>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</si>
  <si>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</si>
  <si>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</si>
  <si>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</si>
  <si>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</si>
  <si>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</si>
  <si>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</si>
  <si>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</si>
  <si>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</si>
  <si>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</si>
  <si>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</si>
  <si>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</si>
  <si>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</si>
  <si>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392  Колбаса Докторская Дугушка ТМ Стародворье ТС Дугушка 0,6 кг. ПОКОМ</t>
  </si>
  <si>
    <t>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</si>
  <si>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</si>
  <si>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</si>
  <si>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</si>
  <si>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</si>
  <si>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11,02,25 списание 53шт. (недостача)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</si>
  <si>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</si>
  <si>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</si>
  <si>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</si>
  <si>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</si>
  <si>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нет в бланке / 21,02,25 списание 11шт. (недостача)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</si>
  <si>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</si>
  <si>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</si>
  <si>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</si>
  <si>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</si>
  <si>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</si>
  <si>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</si>
  <si>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</si>
  <si>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</si>
  <si>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</si>
  <si>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</si>
  <si>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</si>
  <si>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</si>
  <si>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</si>
  <si>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</si>
  <si>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</si>
  <si>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</si>
  <si>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</si>
  <si>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>новинки (Химич согласовал 0,3)</t>
  </si>
  <si>
    <t xml:space="preserve"> 496  Колбаса Сочинка по-фински с сочным окроком 0,3кг ТМ Стародворье  ПОКОМ</t>
  </si>
  <si>
    <t>БОНУС_079  Колбаса Сервелат Кремлевский,  0.35 кг, ПОКОМ</t>
  </si>
  <si>
    <t>бонус</t>
  </si>
  <si>
    <t>БОНУС_312  Ветчина Филейская ВЕС ТМ  Вязанка ТС Столичная  ПОКОМ</t>
  </si>
  <si>
    <t>БОНУС_324  Ветчина Филейская ТМ Вязанка Столичная 0,45 кг ПОКОМ</t>
  </si>
  <si>
    <t>БОНУС_412  Сосиски Баварские ТМ Стародворье 0,35 кг ПОКОМ</t>
  </si>
  <si>
    <t>БОНУС_Колбаса Мясорубская с рубленой грудинкой 0,35кг срез ТМ Стародворье  ПОКОМ</t>
  </si>
  <si>
    <t>нет</t>
  </si>
  <si>
    <t>завод не отгружает / 21,02,25 списание 4шт. (недостача)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</si>
  <si>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новинки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</si>
  <si>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20,01,25 списание 24шт.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</si>
  <si>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Превезенцева</t>
    </r>
  </si>
  <si>
    <t xml:space="preserve">карат </t>
  </si>
  <si>
    <t>ув продаж</t>
  </si>
  <si>
    <t>акция</t>
  </si>
  <si>
    <t>не особо продаются</t>
  </si>
  <si>
    <t>непродается</t>
  </si>
  <si>
    <t>вымылся</t>
  </si>
  <si>
    <t>заказ</t>
  </si>
  <si>
    <t>13,03,</t>
  </si>
  <si>
    <t>11,03,25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</si>
</sst>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4" fillId="0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4" width="0.5703125" customWidth="1"/>
    <col min="15" max="16" width="7" customWidth="1"/>
    <col min="17" max="17" width="7" style="24" customWidth="1"/>
    <col min="18" max="18" width="7" customWidth="1"/>
    <col min="19" max="19" width="21" customWidth="1"/>
    <col min="20" max="21" width="5" customWidth="1"/>
    <col min="22" max="31" width="6" customWidth="1"/>
    <col min="32" max="32" width="43.140625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158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147</v>
      </c>
      <c r="O4" s="1" t="s">
        <v>23</v>
      </c>
      <c r="P4" s="1"/>
      <c r="Q4" s="1" t="s">
        <v>159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3129.3849999999998</v>
      </c>
      <c r="F5" s="4">
        <f>SUM(F6:F493)</f>
        <v>6746.6639999999989</v>
      </c>
      <c r="G5" s="7"/>
      <c r="H5" s="1"/>
      <c r="I5" s="1"/>
      <c r="J5" s="4">
        <f t="shared" ref="J5:R5" si="0">SUM(J6:J493)</f>
        <v>3741.404</v>
      </c>
      <c r="K5" s="4">
        <f t="shared" si="0"/>
        <v>-612.01900000000001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625.87700000000007</v>
      </c>
      <c r="P5" s="4">
        <f t="shared" si="0"/>
        <v>2303.4938000000002</v>
      </c>
      <c r="Q5" s="4">
        <f t="shared" si="0"/>
        <v>2903.0400000000004</v>
      </c>
      <c r="R5" s="4">
        <f t="shared" si="0"/>
        <v>3066</v>
      </c>
      <c r="S5" s="1"/>
      <c r="T5" s="1"/>
      <c r="U5" s="1"/>
      <c r="V5" s="4">
        <f t="shared" ref="V5:AE5" si="1">SUM(V6:V493)</f>
        <v>676.99339999999984</v>
      </c>
      <c r="W5" s="4">
        <f t="shared" si="1"/>
        <v>717.70479999999998</v>
      </c>
      <c r="X5" s="4">
        <f t="shared" si="1"/>
        <v>488.52019999999987</v>
      </c>
      <c r="Y5" s="4">
        <f t="shared" si="1"/>
        <v>597.8240000000003</v>
      </c>
      <c r="Z5" s="4">
        <f t="shared" si="1"/>
        <v>693.29660000000001</v>
      </c>
      <c r="AA5" s="4">
        <f t="shared" si="1"/>
        <v>461.93040000000013</v>
      </c>
      <c r="AB5" s="4">
        <f t="shared" si="1"/>
        <v>670.46019999999999</v>
      </c>
      <c r="AC5" s="4">
        <f t="shared" si="1"/>
        <v>437.20980000000014</v>
      </c>
      <c r="AD5" s="4">
        <f t="shared" si="1"/>
        <v>543.8839999999999</v>
      </c>
      <c r="AE5" s="4">
        <f t="shared" si="1"/>
        <v>870.35080000000028</v>
      </c>
      <c r="AF5" s="1"/>
      <c r="AG5" s="4">
        <f>SUM(AG6:AG493)</f>
        <v>1549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7" t="s">
        <v>34</v>
      </c>
      <c r="B6" s="1" t="s">
        <v>35</v>
      </c>
      <c r="C6" s="1"/>
      <c r="D6" s="1"/>
      <c r="E6" s="1"/>
      <c r="F6" s="1"/>
      <c r="G6" s="7">
        <v>1</v>
      </c>
      <c r="H6" s="1">
        <v>50</v>
      </c>
      <c r="I6" s="1" t="s">
        <v>36</v>
      </c>
      <c r="J6" s="1"/>
      <c r="K6" s="1">
        <f t="shared" ref="K6:K37" si="2">E6-J6</f>
        <v>0</v>
      </c>
      <c r="L6" s="1"/>
      <c r="M6" s="1"/>
      <c r="N6" s="1"/>
      <c r="O6" s="1">
        <f>E6/5</f>
        <v>0</v>
      </c>
      <c r="P6" s="18">
        <v>5</v>
      </c>
      <c r="Q6" s="5">
        <f>P6</f>
        <v>5</v>
      </c>
      <c r="R6" s="5">
        <v>5</v>
      </c>
      <c r="S6" s="1"/>
      <c r="T6" s="1" t="e">
        <f>(F6+Q6)/O6</f>
        <v>#DIV/0!</v>
      </c>
      <c r="U6" s="1" t="e">
        <f>F6/O6</f>
        <v>#DIV/0!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7" t="s">
        <v>37</v>
      </c>
      <c r="AG6" s="1">
        <f>ROUND(G6*Q6,0)</f>
        <v>5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35</v>
      </c>
      <c r="C7" s="1">
        <v>18.094000000000001</v>
      </c>
      <c r="D7" s="1">
        <v>43.045999999999999</v>
      </c>
      <c r="E7" s="1">
        <v>7.9820000000000002</v>
      </c>
      <c r="F7" s="1">
        <v>53.158000000000001</v>
      </c>
      <c r="G7" s="7">
        <v>1</v>
      </c>
      <c r="H7" s="1">
        <v>50</v>
      </c>
      <c r="I7" s="1" t="s">
        <v>36</v>
      </c>
      <c r="J7" s="1">
        <v>8.1</v>
      </c>
      <c r="K7" s="1">
        <f t="shared" si="2"/>
        <v>-0.11799999999999944</v>
      </c>
      <c r="L7" s="1"/>
      <c r="M7" s="1"/>
      <c r="N7" s="1"/>
      <c r="O7" s="1">
        <f t="shared" ref="O7:O70" si="3">E7/5</f>
        <v>1.5964</v>
      </c>
      <c r="P7" s="5"/>
      <c r="Q7" s="5">
        <f>P7</f>
        <v>0</v>
      </c>
      <c r="R7" s="5"/>
      <c r="S7" s="1"/>
      <c r="T7" s="1">
        <f t="shared" ref="T7:T70" si="4">(F7+Q7)/O7</f>
        <v>33.298672012027062</v>
      </c>
      <c r="U7" s="1">
        <f t="shared" ref="U7:U70" si="5">F7/O7</f>
        <v>33.298672012027062</v>
      </c>
      <c r="V7" s="1">
        <v>3.972399999999999</v>
      </c>
      <c r="W7" s="1">
        <v>6.0983999999999998</v>
      </c>
      <c r="X7" s="1">
        <v>3.2120000000000002</v>
      </c>
      <c r="Y7" s="1">
        <v>6.4159999999999986</v>
      </c>
      <c r="Z7" s="1">
        <v>4.1921999999999997</v>
      </c>
      <c r="AA7" s="1">
        <v>3.052</v>
      </c>
      <c r="AB7" s="1">
        <v>6.2228000000000003</v>
      </c>
      <c r="AC7" s="1">
        <v>3.444</v>
      </c>
      <c r="AD7" s="1">
        <v>8.2550000000000008</v>
      </c>
      <c r="AE7" s="1">
        <v>7.6641999999999992</v>
      </c>
      <c r="AF7" s="22" t="s">
        <v>45</v>
      </c>
      <c r="AG7" s="1">
        <f t="shared" ref="AG7:AG70" si="6">ROUND(G7*Q7,0)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35</v>
      </c>
      <c r="C8" s="1">
        <v>29.795000000000002</v>
      </c>
      <c r="D8" s="1">
        <v>97.323999999999998</v>
      </c>
      <c r="E8" s="1">
        <v>21.006</v>
      </c>
      <c r="F8" s="1">
        <v>106.113</v>
      </c>
      <c r="G8" s="7">
        <v>1</v>
      </c>
      <c r="H8" s="1">
        <v>45</v>
      </c>
      <c r="I8" s="1" t="s">
        <v>36</v>
      </c>
      <c r="J8" s="1">
        <v>18.600000000000001</v>
      </c>
      <c r="K8" s="1">
        <f t="shared" si="2"/>
        <v>2.4059999999999988</v>
      </c>
      <c r="L8" s="1"/>
      <c r="M8" s="1"/>
      <c r="N8" s="1"/>
      <c r="O8" s="1">
        <f t="shared" si="3"/>
        <v>4.2012</v>
      </c>
      <c r="P8" s="5"/>
      <c r="Q8" s="5">
        <f t="shared" ref="Q8:Q71" si="7">P8</f>
        <v>0</v>
      </c>
      <c r="R8" s="5"/>
      <c r="S8" s="1"/>
      <c r="T8" s="1">
        <f t="shared" si="4"/>
        <v>25.257783490431304</v>
      </c>
      <c r="U8" s="1">
        <f t="shared" si="5"/>
        <v>25.257783490431304</v>
      </c>
      <c r="V8" s="1">
        <v>8.6690000000000005</v>
      </c>
      <c r="W8" s="1">
        <v>10.283200000000001</v>
      </c>
      <c r="X8" s="1">
        <v>8.7986000000000004</v>
      </c>
      <c r="Y8" s="1">
        <v>7.1909999999999998</v>
      </c>
      <c r="Z8" s="1">
        <v>4.5941999999999998</v>
      </c>
      <c r="AA8" s="1">
        <v>0</v>
      </c>
      <c r="AB8" s="1">
        <v>4.4143999999999997</v>
      </c>
      <c r="AC8" s="1">
        <v>0.128</v>
      </c>
      <c r="AD8" s="1">
        <v>0.68700000000000006</v>
      </c>
      <c r="AE8" s="1">
        <v>1.3655999999999999</v>
      </c>
      <c r="AF8" s="22" t="s">
        <v>45</v>
      </c>
      <c r="AG8" s="1">
        <f t="shared" si="6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7" t="s">
        <v>40</v>
      </c>
      <c r="B9" s="1" t="s">
        <v>41</v>
      </c>
      <c r="C9" s="1"/>
      <c r="D9" s="1"/>
      <c r="E9" s="1"/>
      <c r="F9" s="1"/>
      <c r="G9" s="7">
        <v>0.5</v>
      </c>
      <c r="H9" s="1">
        <v>50</v>
      </c>
      <c r="I9" s="1" t="s">
        <v>36</v>
      </c>
      <c r="J9" s="1"/>
      <c r="K9" s="1">
        <f t="shared" si="2"/>
        <v>0</v>
      </c>
      <c r="L9" s="1"/>
      <c r="M9" s="1"/>
      <c r="N9" s="1"/>
      <c r="O9" s="1">
        <f t="shared" si="3"/>
        <v>0</v>
      </c>
      <c r="P9" s="18">
        <v>10</v>
      </c>
      <c r="Q9" s="5">
        <f t="shared" si="7"/>
        <v>10</v>
      </c>
      <c r="R9" s="5">
        <v>10</v>
      </c>
      <c r="S9" s="1"/>
      <c r="T9" s="1" t="e">
        <f t="shared" si="4"/>
        <v>#DIV/0!</v>
      </c>
      <c r="U9" s="1" t="e">
        <f t="shared" si="5"/>
        <v>#DIV/0!</v>
      </c>
      <c r="V9" s="1">
        <v>0</v>
      </c>
      <c r="W9" s="1">
        <v>0</v>
      </c>
      <c r="X9" s="1">
        <v>0</v>
      </c>
      <c r="Y9" s="1">
        <v>-0.4</v>
      </c>
      <c r="Z9" s="1">
        <v>-0.2</v>
      </c>
      <c r="AA9" s="1">
        <v>-0.8</v>
      </c>
      <c r="AB9" s="1">
        <v>-1.6</v>
      </c>
      <c r="AC9" s="1">
        <v>-0.4</v>
      </c>
      <c r="AD9" s="1">
        <v>-1</v>
      </c>
      <c r="AE9" s="1">
        <v>3.2</v>
      </c>
      <c r="AF9" s="17" t="s">
        <v>42</v>
      </c>
      <c r="AG9" s="1">
        <f t="shared" si="6"/>
        <v>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41</v>
      </c>
      <c r="C10" s="1"/>
      <c r="D10" s="1">
        <v>591</v>
      </c>
      <c r="E10" s="1">
        <v>126</v>
      </c>
      <c r="F10" s="1">
        <v>457</v>
      </c>
      <c r="G10" s="7">
        <v>0.4</v>
      </c>
      <c r="H10" s="1">
        <v>50</v>
      </c>
      <c r="I10" s="1" t="s">
        <v>36</v>
      </c>
      <c r="J10" s="1">
        <v>145</v>
      </c>
      <c r="K10" s="1">
        <f t="shared" si="2"/>
        <v>-19</v>
      </c>
      <c r="L10" s="1"/>
      <c r="M10" s="1"/>
      <c r="N10" s="1"/>
      <c r="O10" s="1">
        <f t="shared" si="3"/>
        <v>25.2</v>
      </c>
      <c r="P10" s="5"/>
      <c r="Q10" s="5">
        <f t="shared" si="7"/>
        <v>0</v>
      </c>
      <c r="R10" s="5"/>
      <c r="S10" s="1"/>
      <c r="T10" s="1">
        <f t="shared" si="4"/>
        <v>18.134920634920636</v>
      </c>
      <c r="U10" s="1">
        <f t="shared" si="5"/>
        <v>18.134920634920636</v>
      </c>
      <c r="V10" s="1">
        <v>39.200000000000003</v>
      </c>
      <c r="W10" s="1">
        <v>38.4</v>
      </c>
      <c r="X10" s="1">
        <v>32.6</v>
      </c>
      <c r="Y10" s="1">
        <v>21.2</v>
      </c>
      <c r="Z10" s="1">
        <v>48</v>
      </c>
      <c r="AA10" s="1">
        <v>28</v>
      </c>
      <c r="AB10" s="1">
        <v>42.2</v>
      </c>
      <c r="AC10" s="1">
        <v>29.8</v>
      </c>
      <c r="AD10" s="1">
        <v>39</v>
      </c>
      <c r="AE10" s="1">
        <v>47.8</v>
      </c>
      <c r="AF10" s="1"/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41</v>
      </c>
      <c r="C11" s="1">
        <v>7</v>
      </c>
      <c r="D11" s="1">
        <v>2</v>
      </c>
      <c r="E11" s="1">
        <v>-2</v>
      </c>
      <c r="F11" s="1">
        <v>9</v>
      </c>
      <c r="G11" s="7">
        <v>0.5</v>
      </c>
      <c r="H11" s="1">
        <v>31</v>
      </c>
      <c r="I11" s="1" t="s">
        <v>36</v>
      </c>
      <c r="J11" s="1">
        <v>3</v>
      </c>
      <c r="K11" s="1">
        <f t="shared" si="2"/>
        <v>-5</v>
      </c>
      <c r="L11" s="1"/>
      <c r="M11" s="1"/>
      <c r="N11" s="1"/>
      <c r="O11" s="1">
        <f t="shared" si="3"/>
        <v>-0.4</v>
      </c>
      <c r="P11" s="5"/>
      <c r="Q11" s="5">
        <f t="shared" si="7"/>
        <v>0</v>
      </c>
      <c r="R11" s="5"/>
      <c r="S11" s="1"/>
      <c r="T11" s="1">
        <f t="shared" si="4"/>
        <v>-22.5</v>
      </c>
      <c r="U11" s="1">
        <f t="shared" si="5"/>
        <v>-22.5</v>
      </c>
      <c r="V11" s="1">
        <v>0.6</v>
      </c>
      <c r="W11" s="1">
        <v>0</v>
      </c>
      <c r="X11" s="1">
        <v>-0.2</v>
      </c>
      <c r="Y11" s="1">
        <v>0</v>
      </c>
      <c r="Z11" s="1">
        <v>0.8</v>
      </c>
      <c r="AA11" s="1">
        <v>0.4</v>
      </c>
      <c r="AB11" s="1">
        <v>0</v>
      </c>
      <c r="AC11" s="1">
        <v>-0.6</v>
      </c>
      <c r="AD11" s="1">
        <v>0</v>
      </c>
      <c r="AE11" s="1">
        <v>0.8</v>
      </c>
      <c r="AF11" s="22" t="s">
        <v>45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41</v>
      </c>
      <c r="C12" s="1">
        <v>47</v>
      </c>
      <c r="D12" s="1">
        <v>255</v>
      </c>
      <c r="E12" s="1">
        <v>100</v>
      </c>
      <c r="F12" s="1">
        <v>184</v>
      </c>
      <c r="G12" s="7">
        <v>0.45</v>
      </c>
      <c r="H12" s="1">
        <v>45</v>
      </c>
      <c r="I12" s="1" t="s">
        <v>36</v>
      </c>
      <c r="J12" s="1">
        <v>118</v>
      </c>
      <c r="K12" s="1">
        <f t="shared" si="2"/>
        <v>-18</v>
      </c>
      <c r="L12" s="1"/>
      <c r="M12" s="1"/>
      <c r="N12" s="1"/>
      <c r="O12" s="1">
        <f t="shared" si="3"/>
        <v>20</v>
      </c>
      <c r="P12" s="5">
        <f t="shared" ref="P12:P20" si="8">13*O12-F12</f>
        <v>76</v>
      </c>
      <c r="Q12" s="5">
        <f t="shared" si="7"/>
        <v>76</v>
      </c>
      <c r="R12" s="5">
        <v>76</v>
      </c>
      <c r="S12" s="1"/>
      <c r="T12" s="1">
        <f t="shared" si="4"/>
        <v>13</v>
      </c>
      <c r="U12" s="1">
        <f t="shared" si="5"/>
        <v>9.1999999999999993</v>
      </c>
      <c r="V12" s="1">
        <v>22.8</v>
      </c>
      <c r="W12" s="1">
        <v>21.6</v>
      </c>
      <c r="X12" s="1">
        <v>18</v>
      </c>
      <c r="Y12" s="1">
        <v>21.4</v>
      </c>
      <c r="Z12" s="1">
        <v>37.200000000000003</v>
      </c>
      <c r="AA12" s="1">
        <v>12.2</v>
      </c>
      <c r="AB12" s="1">
        <v>27.8</v>
      </c>
      <c r="AC12" s="1">
        <v>21.6</v>
      </c>
      <c r="AD12" s="1">
        <v>27</v>
      </c>
      <c r="AE12" s="1">
        <v>27.6</v>
      </c>
      <c r="AF12" s="1"/>
      <c r="AG12" s="1">
        <f t="shared" si="6"/>
        <v>34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41</v>
      </c>
      <c r="C13" s="1">
        <v>52</v>
      </c>
      <c r="D13" s="1"/>
      <c r="E13" s="1">
        <v>3</v>
      </c>
      <c r="F13" s="1">
        <v>48</v>
      </c>
      <c r="G13" s="7">
        <v>0.33</v>
      </c>
      <c r="H13" s="1" t="e">
        <v>#N/A</v>
      </c>
      <c r="I13" s="1" t="s">
        <v>36</v>
      </c>
      <c r="J13" s="1">
        <v>4</v>
      </c>
      <c r="K13" s="1">
        <f t="shared" si="2"/>
        <v>-1</v>
      </c>
      <c r="L13" s="1"/>
      <c r="M13" s="1"/>
      <c r="N13" s="1"/>
      <c r="O13" s="1">
        <f t="shared" si="3"/>
        <v>0.6</v>
      </c>
      <c r="P13" s="5"/>
      <c r="Q13" s="5">
        <f t="shared" si="7"/>
        <v>0</v>
      </c>
      <c r="R13" s="5"/>
      <c r="S13" s="1"/>
      <c r="T13" s="1">
        <f t="shared" si="4"/>
        <v>80</v>
      </c>
      <c r="U13" s="1">
        <f t="shared" si="5"/>
        <v>80</v>
      </c>
      <c r="V13" s="1">
        <v>2.2000000000000002</v>
      </c>
      <c r="W13" s="1">
        <v>3.4</v>
      </c>
      <c r="X13" s="1">
        <v>2.6</v>
      </c>
      <c r="Y13" s="1">
        <v>4.5999999999999996</v>
      </c>
      <c r="Z13" s="1">
        <v>7</v>
      </c>
      <c r="AA13" s="1">
        <v>0</v>
      </c>
      <c r="AB13" s="1">
        <v>0.4</v>
      </c>
      <c r="AC13" s="1">
        <v>0</v>
      </c>
      <c r="AD13" s="1">
        <v>0</v>
      </c>
      <c r="AE13" s="1">
        <v>0</v>
      </c>
      <c r="AF13" s="23" t="s">
        <v>149</v>
      </c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41</v>
      </c>
      <c r="C14" s="1">
        <v>56</v>
      </c>
      <c r="D14" s="1">
        <v>168</v>
      </c>
      <c r="E14" s="1">
        <v>92</v>
      </c>
      <c r="F14" s="1">
        <v>122</v>
      </c>
      <c r="G14" s="7">
        <v>0.45</v>
      </c>
      <c r="H14" s="1">
        <v>45</v>
      </c>
      <c r="I14" s="1" t="s">
        <v>36</v>
      </c>
      <c r="J14" s="1">
        <v>102</v>
      </c>
      <c r="K14" s="1">
        <f t="shared" si="2"/>
        <v>-10</v>
      </c>
      <c r="L14" s="1"/>
      <c r="M14" s="1"/>
      <c r="N14" s="1"/>
      <c r="O14" s="1">
        <f t="shared" si="3"/>
        <v>18.399999999999999</v>
      </c>
      <c r="P14" s="5">
        <f t="shared" si="8"/>
        <v>117.19999999999999</v>
      </c>
      <c r="Q14" s="5">
        <f t="shared" si="7"/>
        <v>117.19999999999999</v>
      </c>
      <c r="R14" s="5">
        <v>117</v>
      </c>
      <c r="S14" s="1"/>
      <c r="T14" s="1">
        <f t="shared" si="4"/>
        <v>13</v>
      </c>
      <c r="U14" s="1">
        <f t="shared" si="5"/>
        <v>6.6304347826086962</v>
      </c>
      <c r="V14" s="1">
        <v>16.8</v>
      </c>
      <c r="W14" s="1">
        <v>19.8</v>
      </c>
      <c r="X14" s="1">
        <v>20</v>
      </c>
      <c r="Y14" s="1">
        <v>21.4</v>
      </c>
      <c r="Z14" s="1">
        <v>26.6</v>
      </c>
      <c r="AA14" s="1">
        <v>42</v>
      </c>
      <c r="AB14" s="1">
        <v>24.8</v>
      </c>
      <c r="AC14" s="1">
        <v>31.2</v>
      </c>
      <c r="AD14" s="1">
        <v>26</v>
      </c>
      <c r="AE14" s="1">
        <v>33.200000000000003</v>
      </c>
      <c r="AF14" s="1"/>
      <c r="AG14" s="1">
        <f t="shared" si="6"/>
        <v>53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41</v>
      </c>
      <c r="C15" s="1">
        <v>12</v>
      </c>
      <c r="D15" s="1">
        <v>33</v>
      </c>
      <c r="E15" s="1">
        <v>13</v>
      </c>
      <c r="F15" s="1">
        <v>30</v>
      </c>
      <c r="G15" s="7">
        <v>0.5</v>
      </c>
      <c r="H15" s="1">
        <v>40</v>
      </c>
      <c r="I15" s="1" t="s">
        <v>36</v>
      </c>
      <c r="J15" s="1">
        <v>15</v>
      </c>
      <c r="K15" s="1">
        <f t="shared" si="2"/>
        <v>-2</v>
      </c>
      <c r="L15" s="1"/>
      <c r="M15" s="1"/>
      <c r="N15" s="1"/>
      <c r="O15" s="1">
        <f t="shared" si="3"/>
        <v>2.6</v>
      </c>
      <c r="P15" s="5">
        <f t="shared" si="8"/>
        <v>3.8000000000000043</v>
      </c>
      <c r="Q15" s="5">
        <f t="shared" si="7"/>
        <v>3.8000000000000043</v>
      </c>
      <c r="R15" s="5">
        <v>4</v>
      </c>
      <c r="S15" s="1"/>
      <c r="T15" s="1">
        <f t="shared" si="4"/>
        <v>13.000000000000002</v>
      </c>
      <c r="U15" s="1">
        <f t="shared" si="5"/>
        <v>11.538461538461538</v>
      </c>
      <c r="V15" s="1">
        <v>3.8</v>
      </c>
      <c r="W15" s="1">
        <v>1.8</v>
      </c>
      <c r="X15" s="1">
        <v>3.8</v>
      </c>
      <c r="Y15" s="1">
        <v>5.2</v>
      </c>
      <c r="Z15" s="1">
        <v>0</v>
      </c>
      <c r="AA15" s="1">
        <v>7.2</v>
      </c>
      <c r="AB15" s="1">
        <v>-0.2</v>
      </c>
      <c r="AC15" s="1">
        <v>3.8</v>
      </c>
      <c r="AD15" s="1">
        <v>5</v>
      </c>
      <c r="AE15" s="1">
        <v>5.4</v>
      </c>
      <c r="AF15" s="1"/>
      <c r="AG15" s="1">
        <f t="shared" si="6"/>
        <v>2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41</v>
      </c>
      <c r="C16" s="1">
        <v>20</v>
      </c>
      <c r="D16" s="1"/>
      <c r="E16" s="1">
        <v>5</v>
      </c>
      <c r="F16" s="1">
        <v>15</v>
      </c>
      <c r="G16" s="7">
        <v>0.4</v>
      </c>
      <c r="H16" s="1">
        <v>50</v>
      </c>
      <c r="I16" s="1" t="s">
        <v>36</v>
      </c>
      <c r="J16" s="1">
        <v>5</v>
      </c>
      <c r="K16" s="1">
        <f t="shared" si="2"/>
        <v>0</v>
      </c>
      <c r="L16" s="1"/>
      <c r="M16" s="1"/>
      <c r="N16" s="1"/>
      <c r="O16" s="1">
        <f t="shared" si="3"/>
        <v>1</v>
      </c>
      <c r="P16" s="5"/>
      <c r="Q16" s="5">
        <f t="shared" si="7"/>
        <v>0</v>
      </c>
      <c r="R16" s="5"/>
      <c r="S16" s="1"/>
      <c r="T16" s="1">
        <f t="shared" si="4"/>
        <v>15</v>
      </c>
      <c r="U16" s="1">
        <f t="shared" si="5"/>
        <v>15</v>
      </c>
      <c r="V16" s="1">
        <v>0.4</v>
      </c>
      <c r="W16" s="1">
        <v>1.2</v>
      </c>
      <c r="X16" s="1">
        <v>0.4</v>
      </c>
      <c r="Y16" s="1">
        <v>1</v>
      </c>
      <c r="Z16" s="1">
        <v>1.4</v>
      </c>
      <c r="AA16" s="1">
        <v>0.6</v>
      </c>
      <c r="AB16" s="1">
        <v>2.8</v>
      </c>
      <c r="AC16" s="1">
        <v>0.4</v>
      </c>
      <c r="AD16" s="1">
        <v>1</v>
      </c>
      <c r="AE16" s="1">
        <v>2.2000000000000002</v>
      </c>
      <c r="AF16" s="22" t="s">
        <v>45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41</v>
      </c>
      <c r="C17" s="1">
        <v>142</v>
      </c>
      <c r="D17" s="1"/>
      <c r="E17" s="1">
        <v>12</v>
      </c>
      <c r="F17" s="1">
        <v>130</v>
      </c>
      <c r="G17" s="7">
        <v>0.17</v>
      </c>
      <c r="H17" s="1">
        <v>180</v>
      </c>
      <c r="I17" s="1" t="s">
        <v>36</v>
      </c>
      <c r="J17" s="1">
        <v>12</v>
      </c>
      <c r="K17" s="1">
        <f t="shared" si="2"/>
        <v>0</v>
      </c>
      <c r="L17" s="1"/>
      <c r="M17" s="1"/>
      <c r="N17" s="1"/>
      <c r="O17" s="1">
        <f t="shared" si="3"/>
        <v>2.4</v>
      </c>
      <c r="P17" s="5"/>
      <c r="Q17" s="5">
        <f t="shared" si="7"/>
        <v>0</v>
      </c>
      <c r="R17" s="5"/>
      <c r="S17" s="1"/>
      <c r="T17" s="1">
        <f t="shared" si="4"/>
        <v>54.166666666666671</v>
      </c>
      <c r="U17" s="1">
        <f t="shared" si="5"/>
        <v>54.166666666666671</v>
      </c>
      <c r="V17" s="1">
        <v>1.6</v>
      </c>
      <c r="W17" s="1">
        <v>1.4</v>
      </c>
      <c r="X17" s="1">
        <v>1.2</v>
      </c>
      <c r="Y17" s="1">
        <v>4.5999999999999996</v>
      </c>
      <c r="Z17" s="1">
        <v>1.8</v>
      </c>
      <c r="AA17" s="1">
        <v>0</v>
      </c>
      <c r="AB17" s="1">
        <v>4.2</v>
      </c>
      <c r="AC17" s="1">
        <v>1</v>
      </c>
      <c r="AD17" s="1">
        <v>2.5</v>
      </c>
      <c r="AE17" s="1">
        <v>1.2</v>
      </c>
      <c r="AF17" s="22" t="s">
        <v>45</v>
      </c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41</v>
      </c>
      <c r="C18" s="1">
        <v>6</v>
      </c>
      <c r="D18" s="1"/>
      <c r="E18" s="1">
        <v>1</v>
      </c>
      <c r="F18" s="1">
        <v>5</v>
      </c>
      <c r="G18" s="7">
        <v>0.45</v>
      </c>
      <c r="H18" s="1">
        <v>50</v>
      </c>
      <c r="I18" s="1" t="s">
        <v>36</v>
      </c>
      <c r="J18" s="1">
        <v>1</v>
      </c>
      <c r="K18" s="1">
        <f t="shared" si="2"/>
        <v>0</v>
      </c>
      <c r="L18" s="1"/>
      <c r="M18" s="1"/>
      <c r="N18" s="1"/>
      <c r="O18" s="1">
        <f t="shared" si="3"/>
        <v>0.2</v>
      </c>
      <c r="P18" s="5"/>
      <c r="Q18" s="5">
        <f t="shared" si="7"/>
        <v>0</v>
      </c>
      <c r="R18" s="5"/>
      <c r="S18" s="1"/>
      <c r="T18" s="1">
        <f t="shared" si="4"/>
        <v>25</v>
      </c>
      <c r="U18" s="1">
        <f t="shared" si="5"/>
        <v>25</v>
      </c>
      <c r="V18" s="1">
        <v>0.4</v>
      </c>
      <c r="W18" s="1">
        <v>0</v>
      </c>
      <c r="X18" s="1">
        <v>0</v>
      </c>
      <c r="Y18" s="1">
        <v>0.2</v>
      </c>
      <c r="Z18" s="1">
        <v>0</v>
      </c>
      <c r="AA18" s="1">
        <v>-0.2</v>
      </c>
      <c r="AB18" s="1">
        <v>-0.2</v>
      </c>
      <c r="AC18" s="1">
        <v>1.4</v>
      </c>
      <c r="AD18" s="1">
        <v>0</v>
      </c>
      <c r="AE18" s="1">
        <v>0.2</v>
      </c>
      <c r="AF18" s="23" t="s">
        <v>150</v>
      </c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41</v>
      </c>
      <c r="C19" s="1">
        <v>25</v>
      </c>
      <c r="D19" s="1">
        <v>18</v>
      </c>
      <c r="E19" s="1">
        <v>21</v>
      </c>
      <c r="F19" s="1">
        <v>19</v>
      </c>
      <c r="G19" s="7">
        <v>0.3</v>
      </c>
      <c r="H19" s="1">
        <v>40</v>
      </c>
      <c r="I19" s="1" t="s">
        <v>36</v>
      </c>
      <c r="J19" s="1">
        <v>25</v>
      </c>
      <c r="K19" s="1">
        <f t="shared" si="2"/>
        <v>-4</v>
      </c>
      <c r="L19" s="1"/>
      <c r="M19" s="1"/>
      <c r="N19" s="1"/>
      <c r="O19" s="1">
        <f t="shared" si="3"/>
        <v>4.2</v>
      </c>
      <c r="P19" s="5">
        <f t="shared" si="8"/>
        <v>35.6</v>
      </c>
      <c r="Q19" s="5">
        <f t="shared" si="7"/>
        <v>35.6</v>
      </c>
      <c r="R19" s="5">
        <v>36</v>
      </c>
      <c r="S19" s="1"/>
      <c r="T19" s="1">
        <f t="shared" si="4"/>
        <v>13</v>
      </c>
      <c r="U19" s="1">
        <f t="shared" si="5"/>
        <v>4.5238095238095237</v>
      </c>
      <c r="V19" s="1">
        <v>3</v>
      </c>
      <c r="W19" s="1">
        <v>2.2000000000000002</v>
      </c>
      <c r="X19" s="1">
        <v>2.2000000000000002</v>
      </c>
      <c r="Y19" s="1">
        <v>5.4</v>
      </c>
      <c r="Z19" s="1">
        <v>3.4</v>
      </c>
      <c r="AA19" s="1">
        <v>4</v>
      </c>
      <c r="AB19" s="1">
        <v>2.2000000000000002</v>
      </c>
      <c r="AC19" s="1">
        <v>1.2</v>
      </c>
      <c r="AD19" s="1">
        <v>-0.5</v>
      </c>
      <c r="AE19" s="1">
        <v>4.4000000000000004</v>
      </c>
      <c r="AF19" s="1"/>
      <c r="AG19" s="1">
        <f t="shared" si="6"/>
        <v>11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41</v>
      </c>
      <c r="C20" s="1">
        <v>20</v>
      </c>
      <c r="D20" s="1"/>
      <c r="E20" s="1">
        <v>8</v>
      </c>
      <c r="F20" s="1">
        <v>12</v>
      </c>
      <c r="G20" s="7">
        <v>0.4</v>
      </c>
      <c r="H20" s="1" t="e">
        <v>#N/A</v>
      </c>
      <c r="I20" s="1" t="s">
        <v>36</v>
      </c>
      <c r="J20" s="1">
        <v>8</v>
      </c>
      <c r="K20" s="1">
        <f t="shared" si="2"/>
        <v>0</v>
      </c>
      <c r="L20" s="1"/>
      <c r="M20" s="1"/>
      <c r="N20" s="1"/>
      <c r="O20" s="1">
        <f t="shared" si="3"/>
        <v>1.6</v>
      </c>
      <c r="P20" s="5">
        <f t="shared" si="8"/>
        <v>8.8000000000000007</v>
      </c>
      <c r="Q20" s="5">
        <f t="shared" si="7"/>
        <v>8.8000000000000007</v>
      </c>
      <c r="R20" s="5">
        <v>9</v>
      </c>
      <c r="S20" s="1"/>
      <c r="T20" s="1">
        <f t="shared" si="4"/>
        <v>13</v>
      </c>
      <c r="U20" s="1">
        <f t="shared" si="5"/>
        <v>7.5</v>
      </c>
      <c r="V20" s="1">
        <v>1</v>
      </c>
      <c r="W20" s="1">
        <v>0.6</v>
      </c>
      <c r="X20" s="1">
        <v>0.4</v>
      </c>
      <c r="Y20" s="1">
        <v>1</v>
      </c>
      <c r="Z20" s="1">
        <v>2.4</v>
      </c>
      <c r="AA20" s="1">
        <v>1.2</v>
      </c>
      <c r="AB20" s="1">
        <v>0</v>
      </c>
      <c r="AC20" s="1">
        <v>0</v>
      </c>
      <c r="AD20" s="1">
        <v>0</v>
      </c>
      <c r="AE20" s="1">
        <v>0</v>
      </c>
      <c r="AF20" s="23" t="s">
        <v>50</v>
      </c>
      <c r="AG20" s="1">
        <f t="shared" si="6"/>
        <v>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41</v>
      </c>
      <c r="C21" s="1">
        <v>1</v>
      </c>
      <c r="D21" s="1">
        <v>210</v>
      </c>
      <c r="E21" s="1">
        <v>7</v>
      </c>
      <c r="F21" s="1">
        <v>194</v>
      </c>
      <c r="G21" s="7">
        <v>0.35</v>
      </c>
      <c r="H21" s="1">
        <v>40</v>
      </c>
      <c r="I21" s="1" t="s">
        <v>36</v>
      </c>
      <c r="J21" s="1">
        <v>19</v>
      </c>
      <c r="K21" s="1">
        <f t="shared" si="2"/>
        <v>-12</v>
      </c>
      <c r="L21" s="1"/>
      <c r="M21" s="1"/>
      <c r="N21" s="1"/>
      <c r="O21" s="1">
        <f t="shared" si="3"/>
        <v>1.4</v>
      </c>
      <c r="P21" s="5"/>
      <c r="Q21" s="5">
        <f t="shared" si="7"/>
        <v>0</v>
      </c>
      <c r="R21" s="5"/>
      <c r="S21" s="1"/>
      <c r="T21" s="1">
        <f t="shared" si="4"/>
        <v>138.57142857142858</v>
      </c>
      <c r="U21" s="1">
        <f t="shared" si="5"/>
        <v>138.57142857142858</v>
      </c>
      <c r="V21" s="1">
        <v>11.4</v>
      </c>
      <c r="W21" s="1">
        <v>28.6</v>
      </c>
      <c r="X21" s="1">
        <v>10.4</v>
      </c>
      <c r="Y21" s="1">
        <v>12.2</v>
      </c>
      <c r="Z21" s="1">
        <v>3</v>
      </c>
      <c r="AA21" s="1">
        <v>7.2</v>
      </c>
      <c r="AB21" s="1">
        <v>4.8</v>
      </c>
      <c r="AC21" s="1">
        <v>7</v>
      </c>
      <c r="AD21" s="1">
        <v>6.5</v>
      </c>
      <c r="AE21" s="1">
        <v>5.2</v>
      </c>
      <c r="AF21" s="1"/>
      <c r="AG21" s="1">
        <f t="shared" si="6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41</v>
      </c>
      <c r="C22" s="1">
        <v>10</v>
      </c>
      <c r="D22" s="1">
        <v>105</v>
      </c>
      <c r="E22" s="1">
        <v>25</v>
      </c>
      <c r="F22" s="1">
        <v>89</v>
      </c>
      <c r="G22" s="7">
        <v>0.17</v>
      </c>
      <c r="H22" s="1">
        <v>120</v>
      </c>
      <c r="I22" s="1" t="s">
        <v>36</v>
      </c>
      <c r="J22" s="1">
        <v>26</v>
      </c>
      <c r="K22" s="1">
        <f t="shared" si="2"/>
        <v>-1</v>
      </c>
      <c r="L22" s="1"/>
      <c r="M22" s="1"/>
      <c r="N22" s="1"/>
      <c r="O22" s="1">
        <f t="shared" si="3"/>
        <v>5</v>
      </c>
      <c r="P22" s="5"/>
      <c r="Q22" s="5">
        <f t="shared" si="7"/>
        <v>0</v>
      </c>
      <c r="R22" s="5"/>
      <c r="S22" s="1"/>
      <c r="T22" s="1">
        <f t="shared" si="4"/>
        <v>17.8</v>
      </c>
      <c r="U22" s="1">
        <f t="shared" si="5"/>
        <v>17.8</v>
      </c>
      <c r="V22" s="1">
        <v>4.8</v>
      </c>
      <c r="W22" s="1">
        <v>5.6</v>
      </c>
      <c r="X22" s="1">
        <v>3.4</v>
      </c>
      <c r="Y22" s="1">
        <v>4.4000000000000004</v>
      </c>
      <c r="Z22" s="1">
        <v>7</v>
      </c>
      <c r="AA22" s="1">
        <v>3</v>
      </c>
      <c r="AB22" s="1">
        <v>8.6</v>
      </c>
      <c r="AC22" s="1">
        <v>4</v>
      </c>
      <c r="AD22" s="1">
        <v>2.5</v>
      </c>
      <c r="AE22" s="1">
        <v>7</v>
      </c>
      <c r="AF22" s="1"/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4" t="s">
        <v>58</v>
      </c>
      <c r="B23" s="14" t="s">
        <v>41</v>
      </c>
      <c r="C23" s="14"/>
      <c r="D23" s="14"/>
      <c r="E23" s="14"/>
      <c r="F23" s="14"/>
      <c r="G23" s="15">
        <v>0</v>
      </c>
      <c r="H23" s="14">
        <v>120</v>
      </c>
      <c r="I23" s="14" t="s">
        <v>36</v>
      </c>
      <c r="J23" s="14"/>
      <c r="K23" s="14">
        <f t="shared" si="2"/>
        <v>0</v>
      </c>
      <c r="L23" s="14"/>
      <c r="M23" s="14"/>
      <c r="N23" s="14"/>
      <c r="O23" s="14">
        <f t="shared" si="3"/>
        <v>0</v>
      </c>
      <c r="P23" s="16"/>
      <c r="Q23" s="5">
        <f t="shared" si="7"/>
        <v>0</v>
      </c>
      <c r="R23" s="16"/>
      <c r="S23" s="14"/>
      <c r="T23" s="1" t="e">
        <f t="shared" si="4"/>
        <v>#DIV/0!</v>
      </c>
      <c r="U23" s="14" t="e">
        <f t="shared" si="5"/>
        <v>#DIV/0!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-1</v>
      </c>
      <c r="AC23" s="14">
        <v>0</v>
      </c>
      <c r="AD23" s="14">
        <v>0</v>
      </c>
      <c r="AE23" s="14">
        <v>0</v>
      </c>
      <c r="AF23" s="14" t="s">
        <v>59</v>
      </c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1" t="s">
        <v>60</v>
      </c>
      <c r="B24" s="11" t="s">
        <v>41</v>
      </c>
      <c r="C24" s="11">
        <v>-1</v>
      </c>
      <c r="D24" s="11">
        <v>1</v>
      </c>
      <c r="E24" s="11"/>
      <c r="F24" s="11"/>
      <c r="G24" s="12">
        <v>0</v>
      </c>
      <c r="H24" s="11" t="e">
        <v>#N/A</v>
      </c>
      <c r="I24" s="11" t="s">
        <v>61</v>
      </c>
      <c r="J24" s="11"/>
      <c r="K24" s="11">
        <f t="shared" si="2"/>
        <v>0</v>
      </c>
      <c r="L24" s="11"/>
      <c r="M24" s="11"/>
      <c r="N24" s="11"/>
      <c r="O24" s="11">
        <f t="shared" si="3"/>
        <v>0</v>
      </c>
      <c r="P24" s="13"/>
      <c r="Q24" s="5">
        <f t="shared" si="7"/>
        <v>0</v>
      </c>
      <c r="R24" s="13"/>
      <c r="S24" s="11"/>
      <c r="T24" s="1" t="e">
        <f t="shared" si="4"/>
        <v>#DIV/0!</v>
      </c>
      <c r="U24" s="11" t="e">
        <f t="shared" si="5"/>
        <v>#DIV/0!</v>
      </c>
      <c r="V24" s="11">
        <v>0</v>
      </c>
      <c r="W24" s="11">
        <v>0</v>
      </c>
      <c r="X24" s="11">
        <v>0.2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 t="s">
        <v>62</v>
      </c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41</v>
      </c>
      <c r="C25" s="1">
        <v>9</v>
      </c>
      <c r="D25" s="1"/>
      <c r="E25" s="1">
        <v>2</v>
      </c>
      <c r="F25" s="1">
        <v>6</v>
      </c>
      <c r="G25" s="7">
        <v>0.35</v>
      </c>
      <c r="H25" s="1">
        <v>45</v>
      </c>
      <c r="I25" s="1" t="s">
        <v>36</v>
      </c>
      <c r="J25" s="1">
        <v>3</v>
      </c>
      <c r="K25" s="1">
        <f t="shared" si="2"/>
        <v>-1</v>
      </c>
      <c r="L25" s="1"/>
      <c r="M25" s="1"/>
      <c r="N25" s="1"/>
      <c r="O25" s="1">
        <f t="shared" si="3"/>
        <v>0.4</v>
      </c>
      <c r="P25" s="5"/>
      <c r="Q25" s="5">
        <v>6</v>
      </c>
      <c r="R25" s="5">
        <v>6</v>
      </c>
      <c r="S25" s="1" t="s">
        <v>157</v>
      </c>
      <c r="T25" s="1">
        <f t="shared" si="4"/>
        <v>30</v>
      </c>
      <c r="U25" s="1">
        <f t="shared" si="5"/>
        <v>15</v>
      </c>
      <c r="V25" s="1">
        <v>0.6</v>
      </c>
      <c r="W25" s="1">
        <v>1</v>
      </c>
      <c r="X25" s="1">
        <v>1.6</v>
      </c>
      <c r="Y25" s="1">
        <v>1</v>
      </c>
      <c r="Z25" s="1">
        <v>0.6</v>
      </c>
      <c r="AA25" s="1">
        <v>-1.2</v>
      </c>
      <c r="AB25" s="1">
        <v>2.2000000000000002</v>
      </c>
      <c r="AC25" s="1">
        <v>-0.8</v>
      </c>
      <c r="AD25" s="1">
        <v>0.5</v>
      </c>
      <c r="AE25" s="1">
        <v>2.4</v>
      </c>
      <c r="AF25" s="22" t="s">
        <v>45</v>
      </c>
      <c r="AG25" s="1">
        <f t="shared" si="6"/>
        <v>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41</v>
      </c>
      <c r="C26" s="1">
        <v>8</v>
      </c>
      <c r="D26" s="1">
        <v>18</v>
      </c>
      <c r="E26" s="1">
        <v>4</v>
      </c>
      <c r="F26" s="1">
        <v>21</v>
      </c>
      <c r="G26" s="7">
        <v>0.35</v>
      </c>
      <c r="H26" s="1">
        <v>45</v>
      </c>
      <c r="I26" s="1" t="s">
        <v>36</v>
      </c>
      <c r="J26" s="1">
        <v>6</v>
      </c>
      <c r="K26" s="1">
        <f t="shared" si="2"/>
        <v>-2</v>
      </c>
      <c r="L26" s="1"/>
      <c r="M26" s="1"/>
      <c r="N26" s="1"/>
      <c r="O26" s="1">
        <f t="shared" si="3"/>
        <v>0.8</v>
      </c>
      <c r="P26" s="5"/>
      <c r="Q26" s="5">
        <f t="shared" si="7"/>
        <v>0</v>
      </c>
      <c r="R26" s="5"/>
      <c r="S26" s="1"/>
      <c r="T26" s="1">
        <f t="shared" si="4"/>
        <v>26.25</v>
      </c>
      <c r="U26" s="1">
        <f t="shared" si="5"/>
        <v>26.25</v>
      </c>
      <c r="V26" s="1">
        <v>2.4</v>
      </c>
      <c r="W26" s="1">
        <v>1.2</v>
      </c>
      <c r="X26" s="1">
        <v>1.4</v>
      </c>
      <c r="Y26" s="1">
        <v>2.6</v>
      </c>
      <c r="Z26" s="1">
        <v>1.4</v>
      </c>
      <c r="AA26" s="1">
        <v>-0.4</v>
      </c>
      <c r="AB26" s="1">
        <v>1</v>
      </c>
      <c r="AC26" s="1">
        <v>-1.6</v>
      </c>
      <c r="AD26" s="1">
        <v>0</v>
      </c>
      <c r="AE26" s="1">
        <v>0.2</v>
      </c>
      <c r="AF26" s="22" t="s">
        <v>45</v>
      </c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41</v>
      </c>
      <c r="C27" s="1">
        <v>8</v>
      </c>
      <c r="D27" s="1">
        <v>30</v>
      </c>
      <c r="E27" s="1">
        <v>6</v>
      </c>
      <c r="F27" s="1">
        <v>30</v>
      </c>
      <c r="G27" s="7">
        <v>0.35</v>
      </c>
      <c r="H27" s="1">
        <v>45</v>
      </c>
      <c r="I27" s="1" t="s">
        <v>36</v>
      </c>
      <c r="J27" s="1">
        <v>8</v>
      </c>
      <c r="K27" s="1">
        <f t="shared" si="2"/>
        <v>-2</v>
      </c>
      <c r="L27" s="1"/>
      <c r="M27" s="1"/>
      <c r="N27" s="1"/>
      <c r="O27" s="1">
        <f t="shared" si="3"/>
        <v>1.2</v>
      </c>
      <c r="P27" s="5"/>
      <c r="Q27" s="5">
        <f t="shared" si="7"/>
        <v>0</v>
      </c>
      <c r="R27" s="5"/>
      <c r="S27" s="1"/>
      <c r="T27" s="1">
        <f t="shared" si="4"/>
        <v>25</v>
      </c>
      <c r="U27" s="1">
        <f t="shared" si="5"/>
        <v>25</v>
      </c>
      <c r="V27" s="1">
        <v>2.4</v>
      </c>
      <c r="W27" s="1">
        <v>2.4</v>
      </c>
      <c r="X27" s="1">
        <v>2</v>
      </c>
      <c r="Y27" s="1">
        <v>3.4</v>
      </c>
      <c r="Z27" s="1">
        <v>-0.4</v>
      </c>
      <c r="AA27" s="1">
        <v>1.6</v>
      </c>
      <c r="AB27" s="1">
        <v>-0.6</v>
      </c>
      <c r="AC27" s="1">
        <v>-0.6</v>
      </c>
      <c r="AD27" s="1">
        <v>-0.5</v>
      </c>
      <c r="AE27" s="1">
        <v>6.2</v>
      </c>
      <c r="AF27" s="1"/>
      <c r="AG27" s="1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35</v>
      </c>
      <c r="C28" s="1">
        <v>19.628</v>
      </c>
      <c r="D28" s="1">
        <v>557.94600000000003</v>
      </c>
      <c r="E28" s="1">
        <v>192.16399999999999</v>
      </c>
      <c r="F28" s="1">
        <v>382.37200000000001</v>
      </c>
      <c r="G28" s="7">
        <v>1</v>
      </c>
      <c r="H28" s="1">
        <v>50</v>
      </c>
      <c r="I28" s="1" t="s">
        <v>36</v>
      </c>
      <c r="J28" s="1">
        <v>287.89999999999998</v>
      </c>
      <c r="K28" s="1">
        <f t="shared" si="2"/>
        <v>-95.73599999999999</v>
      </c>
      <c r="L28" s="1"/>
      <c r="M28" s="1"/>
      <c r="N28" s="1"/>
      <c r="O28" s="1">
        <f t="shared" si="3"/>
        <v>38.4328</v>
      </c>
      <c r="P28" s="5">
        <f t="shared" ref="P28" si="9">13*O28-F28</f>
        <v>117.25439999999998</v>
      </c>
      <c r="Q28" s="5">
        <v>150</v>
      </c>
      <c r="R28" s="5">
        <v>150</v>
      </c>
      <c r="S28" s="1" t="s">
        <v>152</v>
      </c>
      <c r="T28" s="1">
        <f t="shared" si="4"/>
        <v>13.852022231011013</v>
      </c>
      <c r="U28" s="1">
        <f t="shared" si="5"/>
        <v>9.9491059719822648</v>
      </c>
      <c r="V28" s="1">
        <v>40.034599999999998</v>
      </c>
      <c r="W28" s="1">
        <v>66.671000000000006</v>
      </c>
      <c r="X28" s="1">
        <v>10.6654</v>
      </c>
      <c r="Y28" s="1">
        <v>50.079599999999999</v>
      </c>
      <c r="Z28" s="1">
        <v>22.879200000000001</v>
      </c>
      <c r="AA28" s="1">
        <v>17.9284</v>
      </c>
      <c r="AB28" s="1">
        <v>47.865200000000002</v>
      </c>
      <c r="AC28" s="1">
        <v>16.790800000000001</v>
      </c>
      <c r="AD28" s="1">
        <v>1.25</v>
      </c>
      <c r="AE28" s="1">
        <v>38.743600000000001</v>
      </c>
      <c r="AF28" s="1"/>
      <c r="AG28" s="1">
        <f t="shared" si="6"/>
        <v>150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35</v>
      </c>
      <c r="C29" s="1">
        <v>21.66</v>
      </c>
      <c r="D29" s="1">
        <v>9.2430000000000003</v>
      </c>
      <c r="E29" s="1"/>
      <c r="F29" s="1">
        <v>21.66</v>
      </c>
      <c r="G29" s="7">
        <v>1</v>
      </c>
      <c r="H29" s="1">
        <v>180</v>
      </c>
      <c r="I29" s="1" t="s">
        <v>36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>
        <f t="shared" si="7"/>
        <v>0</v>
      </c>
      <c r="R29" s="5"/>
      <c r="S29" s="1"/>
      <c r="T29" s="1" t="e">
        <f t="shared" si="4"/>
        <v>#DIV/0!</v>
      </c>
      <c r="U29" s="1" t="e">
        <f t="shared" si="5"/>
        <v>#DIV/0!</v>
      </c>
      <c r="V29" s="1">
        <v>7.2999999999999995E-2</v>
      </c>
      <c r="W29" s="1">
        <v>0.14979999999999999</v>
      </c>
      <c r="X29" s="1">
        <v>7.3599999999999999E-2</v>
      </c>
      <c r="Y29" s="1">
        <v>0.14940000000000001</v>
      </c>
      <c r="Z29" s="1">
        <v>7.2999999999999995E-2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23" t="s">
        <v>149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35</v>
      </c>
      <c r="C30" s="1">
        <v>-1.4359999999999999</v>
      </c>
      <c r="D30" s="1">
        <v>287.09800000000001</v>
      </c>
      <c r="E30" s="1">
        <v>153.03</v>
      </c>
      <c r="F30" s="1">
        <v>72.951999999999998</v>
      </c>
      <c r="G30" s="7">
        <v>1</v>
      </c>
      <c r="H30" s="1">
        <v>40</v>
      </c>
      <c r="I30" s="1" t="s">
        <v>36</v>
      </c>
      <c r="J30" s="1">
        <v>226.70400000000001</v>
      </c>
      <c r="K30" s="1">
        <f t="shared" si="2"/>
        <v>-73.674000000000007</v>
      </c>
      <c r="L30" s="1"/>
      <c r="M30" s="1"/>
      <c r="N30" s="1"/>
      <c r="O30" s="1">
        <f t="shared" si="3"/>
        <v>30.606000000000002</v>
      </c>
      <c r="P30" s="5"/>
      <c r="Q30" s="5">
        <v>80</v>
      </c>
      <c r="R30" s="5">
        <v>80</v>
      </c>
      <c r="S30" s="1" t="s">
        <v>152</v>
      </c>
      <c r="T30" s="1">
        <f t="shared" si="4"/>
        <v>4.9974514801019403</v>
      </c>
      <c r="U30" s="1">
        <f t="shared" si="5"/>
        <v>2.3835849179899364</v>
      </c>
      <c r="V30" s="1">
        <v>26.236799999999999</v>
      </c>
      <c r="W30" s="1">
        <v>26.939399999999999</v>
      </c>
      <c r="X30" s="1">
        <v>0</v>
      </c>
      <c r="Y30" s="1">
        <v>14.1402</v>
      </c>
      <c r="Z30" s="1">
        <v>0.85680000000000001</v>
      </c>
      <c r="AA30" s="1">
        <v>1.2048000000000001</v>
      </c>
      <c r="AB30" s="1">
        <v>12.553599999999999</v>
      </c>
      <c r="AC30" s="1">
        <v>10.5776</v>
      </c>
      <c r="AD30" s="1">
        <v>40.808500000000002</v>
      </c>
      <c r="AE30" s="1">
        <v>62.314800000000012</v>
      </c>
      <c r="AF30" s="1"/>
      <c r="AG30" s="1">
        <f t="shared" si="6"/>
        <v>80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4" t="s">
        <v>69</v>
      </c>
      <c r="B31" s="14" t="s">
        <v>35</v>
      </c>
      <c r="C31" s="14"/>
      <c r="D31" s="14"/>
      <c r="E31" s="14"/>
      <c r="F31" s="14"/>
      <c r="G31" s="15">
        <v>0</v>
      </c>
      <c r="H31" s="14">
        <v>30</v>
      </c>
      <c r="I31" s="14" t="s">
        <v>36</v>
      </c>
      <c r="J31" s="14"/>
      <c r="K31" s="14">
        <f t="shared" si="2"/>
        <v>0</v>
      </c>
      <c r="L31" s="14"/>
      <c r="M31" s="14"/>
      <c r="N31" s="14"/>
      <c r="O31" s="14">
        <f t="shared" si="3"/>
        <v>0</v>
      </c>
      <c r="P31" s="16"/>
      <c r="Q31" s="5">
        <f t="shared" si="7"/>
        <v>0</v>
      </c>
      <c r="R31" s="16"/>
      <c r="S31" s="14"/>
      <c r="T31" s="1" t="e">
        <f t="shared" si="4"/>
        <v>#DIV/0!</v>
      </c>
      <c r="U31" s="14" t="e">
        <f t="shared" si="5"/>
        <v>#DIV/0!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 t="s">
        <v>70</v>
      </c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35</v>
      </c>
      <c r="C32" s="1">
        <v>46.27</v>
      </c>
      <c r="D32" s="1">
        <v>78.983000000000004</v>
      </c>
      <c r="E32" s="1">
        <v>5.1639999999999997</v>
      </c>
      <c r="F32" s="1">
        <v>101.551</v>
      </c>
      <c r="G32" s="7">
        <v>1</v>
      </c>
      <c r="H32" s="1">
        <v>30</v>
      </c>
      <c r="I32" s="1" t="s">
        <v>36</v>
      </c>
      <c r="J32" s="1">
        <v>7.8</v>
      </c>
      <c r="K32" s="1">
        <f t="shared" si="2"/>
        <v>-2.6360000000000001</v>
      </c>
      <c r="L32" s="1"/>
      <c r="M32" s="1"/>
      <c r="N32" s="1"/>
      <c r="O32" s="1">
        <f t="shared" si="3"/>
        <v>1.0327999999999999</v>
      </c>
      <c r="P32" s="5"/>
      <c r="Q32" s="5">
        <f t="shared" si="7"/>
        <v>0</v>
      </c>
      <c r="R32" s="5"/>
      <c r="S32" s="1"/>
      <c r="T32" s="1">
        <f t="shared" si="4"/>
        <v>98.325910147172735</v>
      </c>
      <c r="U32" s="1">
        <f t="shared" si="5"/>
        <v>98.325910147172735</v>
      </c>
      <c r="V32" s="1">
        <v>8.7065999999999999</v>
      </c>
      <c r="W32" s="1">
        <v>3.9024000000000001</v>
      </c>
      <c r="X32" s="1">
        <v>6.7674000000000003</v>
      </c>
      <c r="Y32" s="1">
        <v>4.4306000000000001</v>
      </c>
      <c r="Z32" s="1">
        <v>6.0039999999999996</v>
      </c>
      <c r="AA32" s="1">
        <v>2.1360000000000001</v>
      </c>
      <c r="AB32" s="1">
        <v>6.5877999999999997</v>
      </c>
      <c r="AC32" s="1">
        <v>-0.1716</v>
      </c>
      <c r="AD32" s="1">
        <v>18.561</v>
      </c>
      <c r="AE32" s="1">
        <v>7.1052000000000008</v>
      </c>
      <c r="AF32" s="1"/>
      <c r="AG32" s="1">
        <f t="shared" si="6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4" t="s">
        <v>72</v>
      </c>
      <c r="B33" s="14" t="s">
        <v>35</v>
      </c>
      <c r="C33" s="14"/>
      <c r="D33" s="14"/>
      <c r="E33" s="14"/>
      <c r="F33" s="14"/>
      <c r="G33" s="15">
        <v>0</v>
      </c>
      <c r="H33" s="14">
        <v>45</v>
      </c>
      <c r="I33" s="14" t="s">
        <v>36</v>
      </c>
      <c r="J33" s="14"/>
      <c r="K33" s="14">
        <f t="shared" si="2"/>
        <v>0</v>
      </c>
      <c r="L33" s="14"/>
      <c r="M33" s="14"/>
      <c r="N33" s="14"/>
      <c r="O33" s="14">
        <f t="shared" si="3"/>
        <v>0</v>
      </c>
      <c r="P33" s="16"/>
      <c r="Q33" s="5">
        <f t="shared" si="7"/>
        <v>0</v>
      </c>
      <c r="R33" s="16"/>
      <c r="S33" s="14"/>
      <c r="T33" s="1" t="e">
        <f t="shared" si="4"/>
        <v>#DIV/0!</v>
      </c>
      <c r="U33" s="14" t="e">
        <f t="shared" si="5"/>
        <v>#DIV/0!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 t="s">
        <v>70</v>
      </c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35</v>
      </c>
      <c r="C34" s="1">
        <v>158.63499999999999</v>
      </c>
      <c r="D34" s="1">
        <v>350.09899999999999</v>
      </c>
      <c r="E34" s="1">
        <v>164.965</v>
      </c>
      <c r="F34" s="1">
        <v>342.66899999999998</v>
      </c>
      <c r="G34" s="7">
        <v>1</v>
      </c>
      <c r="H34" s="1">
        <v>40</v>
      </c>
      <c r="I34" s="1" t="s">
        <v>36</v>
      </c>
      <c r="J34" s="1">
        <v>164.5</v>
      </c>
      <c r="K34" s="1">
        <f t="shared" si="2"/>
        <v>0.46500000000000341</v>
      </c>
      <c r="L34" s="1"/>
      <c r="M34" s="1"/>
      <c r="N34" s="1"/>
      <c r="O34" s="1">
        <f t="shared" si="3"/>
        <v>32.993000000000002</v>
      </c>
      <c r="P34" s="5">
        <f t="shared" ref="P34" si="10">13*O34-F34</f>
        <v>86.240000000000066</v>
      </c>
      <c r="Q34" s="5">
        <f t="shared" si="7"/>
        <v>86.240000000000066</v>
      </c>
      <c r="R34" s="5">
        <v>86</v>
      </c>
      <c r="S34" s="1"/>
      <c r="T34" s="1">
        <f t="shared" si="4"/>
        <v>13</v>
      </c>
      <c r="U34" s="1">
        <f t="shared" si="5"/>
        <v>10.386112205619373</v>
      </c>
      <c r="V34" s="1">
        <v>32.372799999999998</v>
      </c>
      <c r="W34" s="1">
        <v>51.672400000000003</v>
      </c>
      <c r="X34" s="1">
        <v>44.051200000000001</v>
      </c>
      <c r="Y34" s="1">
        <v>55.798000000000002</v>
      </c>
      <c r="Z34" s="1">
        <v>31.616800000000001</v>
      </c>
      <c r="AA34" s="1">
        <v>40.949199999999998</v>
      </c>
      <c r="AB34" s="1">
        <v>39.269599999999997</v>
      </c>
      <c r="AC34" s="1">
        <v>32.951999999999998</v>
      </c>
      <c r="AD34" s="1">
        <v>34.554499999999997</v>
      </c>
      <c r="AE34" s="1">
        <v>63.918199999999999</v>
      </c>
      <c r="AF34" s="1"/>
      <c r="AG34" s="1">
        <f t="shared" si="6"/>
        <v>86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35</v>
      </c>
      <c r="C35" s="1">
        <v>4.43</v>
      </c>
      <c r="D35" s="1"/>
      <c r="E35" s="1"/>
      <c r="F35" s="1">
        <v>4.43</v>
      </c>
      <c r="G35" s="7">
        <v>1</v>
      </c>
      <c r="H35" s="1">
        <v>40</v>
      </c>
      <c r="I35" s="1" t="s">
        <v>36</v>
      </c>
      <c r="J35" s="1">
        <v>3.8</v>
      </c>
      <c r="K35" s="1">
        <f t="shared" si="2"/>
        <v>-3.8</v>
      </c>
      <c r="L35" s="1"/>
      <c r="M35" s="1"/>
      <c r="N35" s="1"/>
      <c r="O35" s="1">
        <f t="shared" si="3"/>
        <v>0</v>
      </c>
      <c r="P35" s="5"/>
      <c r="Q35" s="5">
        <f t="shared" si="7"/>
        <v>0</v>
      </c>
      <c r="R35" s="5"/>
      <c r="S35" s="1"/>
      <c r="T35" s="1" t="e">
        <f t="shared" si="4"/>
        <v>#DIV/0!</v>
      </c>
      <c r="U35" s="1" t="e">
        <f t="shared" si="5"/>
        <v>#DIV/0!</v>
      </c>
      <c r="V35" s="1">
        <v>0</v>
      </c>
      <c r="W35" s="1">
        <v>0.1804</v>
      </c>
      <c r="X35" s="1">
        <v>0.29399999999999998</v>
      </c>
      <c r="Y35" s="1">
        <v>-0.19</v>
      </c>
      <c r="Z35" s="1">
        <v>0.29239999999999999</v>
      </c>
      <c r="AA35" s="1">
        <v>0.30080000000000001</v>
      </c>
      <c r="AB35" s="1">
        <v>0.46760000000000002</v>
      </c>
      <c r="AC35" s="1">
        <v>-0.30299999999999999</v>
      </c>
      <c r="AD35" s="1">
        <v>0</v>
      </c>
      <c r="AE35" s="1">
        <v>0.8640000000000001</v>
      </c>
      <c r="AF35" s="22" t="s">
        <v>45</v>
      </c>
      <c r="AG35" s="1">
        <f t="shared" si="6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4" t="s">
        <v>75</v>
      </c>
      <c r="B36" s="14" t="s">
        <v>35</v>
      </c>
      <c r="C36" s="14"/>
      <c r="D36" s="14"/>
      <c r="E36" s="14"/>
      <c r="F36" s="14"/>
      <c r="G36" s="15">
        <v>0</v>
      </c>
      <c r="H36" s="14">
        <v>55</v>
      </c>
      <c r="I36" s="14" t="s">
        <v>36</v>
      </c>
      <c r="J36" s="14"/>
      <c r="K36" s="14">
        <f t="shared" si="2"/>
        <v>0</v>
      </c>
      <c r="L36" s="14"/>
      <c r="M36" s="14"/>
      <c r="N36" s="14"/>
      <c r="O36" s="14">
        <f t="shared" si="3"/>
        <v>0</v>
      </c>
      <c r="P36" s="16"/>
      <c r="Q36" s="5">
        <f t="shared" si="7"/>
        <v>0</v>
      </c>
      <c r="R36" s="16"/>
      <c r="S36" s="14"/>
      <c r="T36" s="1" t="e">
        <f t="shared" si="4"/>
        <v>#DIV/0!</v>
      </c>
      <c r="U36" s="14" t="e">
        <f t="shared" si="5"/>
        <v>#DIV/0!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 t="s">
        <v>70</v>
      </c>
      <c r="AG36" s="1">
        <f t="shared" si="6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41</v>
      </c>
      <c r="C37" s="1">
        <v>10</v>
      </c>
      <c r="D37" s="1">
        <v>12</v>
      </c>
      <c r="E37" s="1">
        <v>6</v>
      </c>
      <c r="F37" s="1">
        <v>10</v>
      </c>
      <c r="G37" s="7">
        <v>0.35</v>
      </c>
      <c r="H37" s="1">
        <v>40</v>
      </c>
      <c r="I37" s="1" t="s">
        <v>36</v>
      </c>
      <c r="J37" s="1">
        <v>18</v>
      </c>
      <c r="K37" s="1">
        <f t="shared" si="2"/>
        <v>-12</v>
      </c>
      <c r="L37" s="1"/>
      <c r="M37" s="1"/>
      <c r="N37" s="1"/>
      <c r="O37" s="1">
        <f t="shared" si="3"/>
        <v>1.2</v>
      </c>
      <c r="P37" s="5">
        <f t="shared" ref="P37:P40" si="11">13*O37-F37</f>
        <v>5.6</v>
      </c>
      <c r="Q37" s="5">
        <v>20</v>
      </c>
      <c r="R37" s="5">
        <v>36</v>
      </c>
      <c r="S37" s="1" t="s">
        <v>153</v>
      </c>
      <c r="T37" s="1">
        <f t="shared" si="4"/>
        <v>25</v>
      </c>
      <c r="U37" s="1">
        <f t="shared" si="5"/>
        <v>8.3333333333333339</v>
      </c>
      <c r="V37" s="1">
        <v>-1</v>
      </c>
      <c r="W37" s="1">
        <v>1.6</v>
      </c>
      <c r="X37" s="1">
        <v>1.6</v>
      </c>
      <c r="Y37" s="1">
        <v>2.6</v>
      </c>
      <c r="Z37" s="1">
        <v>4</v>
      </c>
      <c r="AA37" s="1">
        <v>4.2</v>
      </c>
      <c r="AB37" s="1">
        <v>3.8</v>
      </c>
      <c r="AC37" s="1">
        <v>0.8</v>
      </c>
      <c r="AD37" s="1">
        <v>1</v>
      </c>
      <c r="AE37" s="1">
        <v>7</v>
      </c>
      <c r="AF37" s="1"/>
      <c r="AG37" s="1">
        <f t="shared" si="6"/>
        <v>7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41</v>
      </c>
      <c r="C38" s="1">
        <v>43</v>
      </c>
      <c r="D38" s="1">
        <v>201</v>
      </c>
      <c r="E38" s="1">
        <v>107</v>
      </c>
      <c r="F38" s="1">
        <v>123</v>
      </c>
      <c r="G38" s="7">
        <v>0.4</v>
      </c>
      <c r="H38" s="1">
        <v>45</v>
      </c>
      <c r="I38" s="1" t="s">
        <v>36</v>
      </c>
      <c r="J38" s="1">
        <v>120</v>
      </c>
      <c r="K38" s="1">
        <f t="shared" ref="K38:K69" si="12">E38-J38</f>
        <v>-13</v>
      </c>
      <c r="L38" s="1"/>
      <c r="M38" s="1"/>
      <c r="N38" s="1"/>
      <c r="O38" s="1">
        <f t="shared" si="3"/>
        <v>21.4</v>
      </c>
      <c r="P38" s="5">
        <f t="shared" si="11"/>
        <v>155.19999999999999</v>
      </c>
      <c r="Q38" s="5">
        <f t="shared" si="7"/>
        <v>155.19999999999999</v>
      </c>
      <c r="R38" s="5">
        <v>155</v>
      </c>
      <c r="S38" s="1"/>
      <c r="T38" s="1">
        <f t="shared" si="4"/>
        <v>13</v>
      </c>
      <c r="U38" s="1">
        <f t="shared" si="5"/>
        <v>5.7476635514018692</v>
      </c>
      <c r="V38" s="1">
        <v>18.2</v>
      </c>
      <c r="W38" s="1">
        <v>19.600000000000001</v>
      </c>
      <c r="X38" s="1">
        <v>16</v>
      </c>
      <c r="Y38" s="1">
        <v>15.6</v>
      </c>
      <c r="Z38" s="1">
        <v>26.4</v>
      </c>
      <c r="AA38" s="1">
        <v>20.399999999999999</v>
      </c>
      <c r="AB38" s="1">
        <v>28.4</v>
      </c>
      <c r="AC38" s="1">
        <v>21</v>
      </c>
      <c r="AD38" s="1">
        <v>12</v>
      </c>
      <c r="AE38" s="1">
        <v>31.2</v>
      </c>
      <c r="AF38" s="1"/>
      <c r="AG38" s="1">
        <f t="shared" si="6"/>
        <v>62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41</v>
      </c>
      <c r="C39" s="1">
        <v>24</v>
      </c>
      <c r="D39" s="1">
        <v>360</v>
      </c>
      <c r="E39" s="1">
        <v>123</v>
      </c>
      <c r="F39" s="1">
        <v>255</v>
      </c>
      <c r="G39" s="7">
        <v>0.45</v>
      </c>
      <c r="H39" s="1">
        <v>50</v>
      </c>
      <c r="I39" s="1" t="s">
        <v>36</v>
      </c>
      <c r="J39" s="1">
        <v>129</v>
      </c>
      <c r="K39" s="1">
        <f t="shared" si="12"/>
        <v>-6</v>
      </c>
      <c r="L39" s="1"/>
      <c r="M39" s="1"/>
      <c r="N39" s="1"/>
      <c r="O39" s="1">
        <f t="shared" si="3"/>
        <v>24.6</v>
      </c>
      <c r="P39" s="5">
        <f t="shared" si="11"/>
        <v>64.800000000000011</v>
      </c>
      <c r="Q39" s="5">
        <v>100</v>
      </c>
      <c r="R39" s="5">
        <v>100</v>
      </c>
      <c r="S39" s="1" t="s">
        <v>153</v>
      </c>
      <c r="T39" s="1">
        <f t="shared" si="4"/>
        <v>14.430894308943088</v>
      </c>
      <c r="U39" s="1">
        <f t="shared" si="5"/>
        <v>10.365853658536585</v>
      </c>
      <c r="V39" s="1">
        <v>28.4</v>
      </c>
      <c r="W39" s="1">
        <v>24.4</v>
      </c>
      <c r="X39" s="1">
        <v>20.6</v>
      </c>
      <c r="Y39" s="1">
        <v>25</v>
      </c>
      <c r="Z39" s="1">
        <v>36.200000000000003</v>
      </c>
      <c r="AA39" s="1">
        <v>18.600000000000001</v>
      </c>
      <c r="AB39" s="1">
        <v>33.799999999999997</v>
      </c>
      <c r="AC39" s="1">
        <v>19</v>
      </c>
      <c r="AD39" s="1">
        <v>28.5</v>
      </c>
      <c r="AE39" s="1">
        <v>28</v>
      </c>
      <c r="AF39" s="1"/>
      <c r="AG39" s="1">
        <f t="shared" si="6"/>
        <v>45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41</v>
      </c>
      <c r="C40" s="1">
        <v>26</v>
      </c>
      <c r="D40" s="1">
        <v>216</v>
      </c>
      <c r="E40" s="1">
        <v>101</v>
      </c>
      <c r="F40" s="1">
        <v>127</v>
      </c>
      <c r="G40" s="7">
        <v>0.4</v>
      </c>
      <c r="H40" s="1">
        <v>45</v>
      </c>
      <c r="I40" s="1" t="s">
        <v>36</v>
      </c>
      <c r="J40" s="1">
        <v>117</v>
      </c>
      <c r="K40" s="1">
        <f t="shared" si="12"/>
        <v>-16</v>
      </c>
      <c r="L40" s="1"/>
      <c r="M40" s="1"/>
      <c r="N40" s="1"/>
      <c r="O40" s="1">
        <f t="shared" si="3"/>
        <v>20.2</v>
      </c>
      <c r="P40" s="5">
        <f t="shared" si="11"/>
        <v>135.59999999999997</v>
      </c>
      <c r="Q40" s="5">
        <f t="shared" si="7"/>
        <v>135.59999999999997</v>
      </c>
      <c r="R40" s="5">
        <v>136</v>
      </c>
      <c r="S40" s="1"/>
      <c r="T40" s="1">
        <f t="shared" si="4"/>
        <v>12.999999999999998</v>
      </c>
      <c r="U40" s="1">
        <f t="shared" si="5"/>
        <v>6.2871287128712874</v>
      </c>
      <c r="V40" s="1">
        <v>18.399999999999999</v>
      </c>
      <c r="W40" s="1">
        <v>16.399999999999999</v>
      </c>
      <c r="X40" s="1">
        <v>15</v>
      </c>
      <c r="Y40" s="1">
        <v>12.8</v>
      </c>
      <c r="Z40" s="1">
        <v>18.600000000000001</v>
      </c>
      <c r="AA40" s="1">
        <v>12</v>
      </c>
      <c r="AB40" s="1">
        <v>24.2</v>
      </c>
      <c r="AC40" s="1">
        <v>9.8000000000000007</v>
      </c>
      <c r="AD40" s="1">
        <v>17.5</v>
      </c>
      <c r="AE40" s="1">
        <v>20.2</v>
      </c>
      <c r="AF40" s="1"/>
      <c r="AG40" s="1">
        <f t="shared" si="6"/>
        <v>54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41</v>
      </c>
      <c r="C41" s="1">
        <v>61</v>
      </c>
      <c r="D41" s="1">
        <v>451</v>
      </c>
      <c r="E41" s="1">
        <v>55</v>
      </c>
      <c r="F41" s="1">
        <v>451</v>
      </c>
      <c r="G41" s="7">
        <v>0.4</v>
      </c>
      <c r="H41" s="1">
        <v>50</v>
      </c>
      <c r="I41" s="1" t="s">
        <v>36</v>
      </c>
      <c r="J41" s="1">
        <v>80</v>
      </c>
      <c r="K41" s="1">
        <f t="shared" si="12"/>
        <v>-25</v>
      </c>
      <c r="L41" s="1"/>
      <c r="M41" s="1"/>
      <c r="N41" s="1"/>
      <c r="O41" s="1">
        <f t="shared" si="3"/>
        <v>11</v>
      </c>
      <c r="P41" s="5"/>
      <c r="Q41" s="5">
        <v>70</v>
      </c>
      <c r="R41" s="5">
        <v>100</v>
      </c>
      <c r="S41" s="1" t="s">
        <v>153</v>
      </c>
      <c r="T41" s="1">
        <f t="shared" si="4"/>
        <v>47.363636363636367</v>
      </c>
      <c r="U41" s="1">
        <f t="shared" si="5"/>
        <v>41</v>
      </c>
      <c r="V41" s="1">
        <v>45.6</v>
      </c>
      <c r="W41" s="1">
        <v>23.2</v>
      </c>
      <c r="X41" s="1">
        <v>28.6</v>
      </c>
      <c r="Y41" s="1">
        <v>30.8</v>
      </c>
      <c r="Z41" s="1">
        <v>55.4</v>
      </c>
      <c r="AA41" s="1">
        <v>18</v>
      </c>
      <c r="AB41" s="1">
        <v>26.4</v>
      </c>
      <c r="AC41" s="1">
        <v>12.8</v>
      </c>
      <c r="AD41" s="1">
        <v>41.5</v>
      </c>
      <c r="AE41" s="1">
        <v>22.4</v>
      </c>
      <c r="AF41" s="1"/>
      <c r="AG41" s="1">
        <f t="shared" si="6"/>
        <v>28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4" t="s">
        <v>81</v>
      </c>
      <c r="B42" s="14" t="s">
        <v>41</v>
      </c>
      <c r="C42" s="14"/>
      <c r="D42" s="14"/>
      <c r="E42" s="14"/>
      <c r="F42" s="14"/>
      <c r="G42" s="15">
        <v>0</v>
      </c>
      <c r="H42" s="14">
        <v>40</v>
      </c>
      <c r="I42" s="14" t="s">
        <v>36</v>
      </c>
      <c r="J42" s="14"/>
      <c r="K42" s="14">
        <f t="shared" si="12"/>
        <v>0</v>
      </c>
      <c r="L42" s="14"/>
      <c r="M42" s="14"/>
      <c r="N42" s="14"/>
      <c r="O42" s="14">
        <f t="shared" si="3"/>
        <v>0</v>
      </c>
      <c r="P42" s="16"/>
      <c r="Q42" s="5">
        <f t="shared" si="7"/>
        <v>0</v>
      </c>
      <c r="R42" s="16"/>
      <c r="S42" s="14"/>
      <c r="T42" s="1" t="e">
        <f t="shared" si="4"/>
        <v>#DIV/0!</v>
      </c>
      <c r="U42" s="14" t="e">
        <f t="shared" si="5"/>
        <v>#DIV/0!</v>
      </c>
      <c r="V42" s="14">
        <v>0</v>
      </c>
      <c r="W42" s="14">
        <v>0</v>
      </c>
      <c r="X42" s="14">
        <v>-0.2</v>
      </c>
      <c r="Y42" s="14">
        <v>-0.4</v>
      </c>
      <c r="Z42" s="14">
        <v>-0.2</v>
      </c>
      <c r="AA42" s="14">
        <v>-0.2</v>
      </c>
      <c r="AB42" s="14">
        <v>0.2</v>
      </c>
      <c r="AC42" s="14">
        <v>0.8</v>
      </c>
      <c r="AD42" s="14">
        <v>0</v>
      </c>
      <c r="AE42" s="14">
        <v>1.2</v>
      </c>
      <c r="AF42" s="14" t="s">
        <v>70</v>
      </c>
      <c r="AG42" s="1">
        <f t="shared" si="6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4" t="s">
        <v>82</v>
      </c>
      <c r="B43" s="14" t="s">
        <v>35</v>
      </c>
      <c r="C43" s="14"/>
      <c r="D43" s="14"/>
      <c r="E43" s="14"/>
      <c r="F43" s="14"/>
      <c r="G43" s="15">
        <v>0</v>
      </c>
      <c r="H43" s="14">
        <v>45</v>
      </c>
      <c r="I43" s="14" t="s">
        <v>36</v>
      </c>
      <c r="J43" s="14"/>
      <c r="K43" s="14">
        <f t="shared" si="12"/>
        <v>0</v>
      </c>
      <c r="L43" s="14"/>
      <c r="M43" s="14"/>
      <c r="N43" s="14"/>
      <c r="O43" s="14">
        <f t="shared" si="3"/>
        <v>0</v>
      </c>
      <c r="P43" s="16"/>
      <c r="Q43" s="5">
        <f t="shared" si="7"/>
        <v>0</v>
      </c>
      <c r="R43" s="16"/>
      <c r="S43" s="14"/>
      <c r="T43" s="1" t="e">
        <f t="shared" si="4"/>
        <v>#DIV/0!</v>
      </c>
      <c r="U43" s="14" t="e">
        <f t="shared" si="5"/>
        <v>#DIV/0!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 t="s">
        <v>70</v>
      </c>
      <c r="AG43" s="1">
        <f t="shared" si="6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41</v>
      </c>
      <c r="C44" s="1">
        <v>3</v>
      </c>
      <c r="D44" s="1">
        <v>100</v>
      </c>
      <c r="E44" s="1">
        <v>37</v>
      </c>
      <c r="F44" s="1">
        <v>66</v>
      </c>
      <c r="G44" s="7">
        <v>0.1</v>
      </c>
      <c r="H44" s="1">
        <v>730</v>
      </c>
      <c r="I44" s="1" t="s">
        <v>36</v>
      </c>
      <c r="J44" s="1">
        <v>39</v>
      </c>
      <c r="K44" s="1">
        <f t="shared" si="12"/>
        <v>-2</v>
      </c>
      <c r="L44" s="1"/>
      <c r="M44" s="1"/>
      <c r="N44" s="1"/>
      <c r="O44" s="1">
        <f t="shared" si="3"/>
        <v>7.4</v>
      </c>
      <c r="P44" s="5">
        <f t="shared" ref="P44:P66" si="13">13*O44-F44</f>
        <v>30.200000000000003</v>
      </c>
      <c r="Q44" s="5">
        <v>60</v>
      </c>
      <c r="R44" s="5">
        <v>60</v>
      </c>
      <c r="S44" s="1" t="s">
        <v>153</v>
      </c>
      <c r="T44" s="1">
        <f t="shared" si="4"/>
        <v>17.027027027027025</v>
      </c>
      <c r="U44" s="1">
        <f t="shared" si="5"/>
        <v>8.9189189189189193</v>
      </c>
      <c r="V44" s="1">
        <v>4</v>
      </c>
      <c r="W44" s="1">
        <v>13.4</v>
      </c>
      <c r="X44" s="1">
        <v>5.8</v>
      </c>
      <c r="Y44" s="1">
        <v>6.6</v>
      </c>
      <c r="Z44" s="1">
        <v>12.6</v>
      </c>
      <c r="AA44" s="1">
        <v>11.4</v>
      </c>
      <c r="AB44" s="1">
        <v>10.199999999999999</v>
      </c>
      <c r="AC44" s="1">
        <v>12</v>
      </c>
      <c r="AD44" s="1">
        <v>12</v>
      </c>
      <c r="AE44" s="1">
        <v>14.8</v>
      </c>
      <c r="AF44" s="1"/>
      <c r="AG44" s="1">
        <f t="shared" si="6"/>
        <v>6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41</v>
      </c>
      <c r="C45" s="1">
        <v>9</v>
      </c>
      <c r="D45" s="1">
        <v>216</v>
      </c>
      <c r="E45" s="21">
        <f>46+E99</f>
        <v>63</v>
      </c>
      <c r="F45" s="21">
        <f>167+F99</f>
        <v>150</v>
      </c>
      <c r="G45" s="7">
        <v>0.35</v>
      </c>
      <c r="H45" s="1">
        <v>40</v>
      </c>
      <c r="I45" s="1" t="s">
        <v>36</v>
      </c>
      <c r="J45" s="1">
        <v>63</v>
      </c>
      <c r="K45" s="1">
        <f t="shared" si="12"/>
        <v>0</v>
      </c>
      <c r="L45" s="1"/>
      <c r="M45" s="1"/>
      <c r="N45" s="1"/>
      <c r="O45" s="1">
        <f t="shared" si="3"/>
        <v>12.6</v>
      </c>
      <c r="P45" s="5">
        <f t="shared" si="13"/>
        <v>13.799999999999983</v>
      </c>
      <c r="Q45" s="5">
        <v>150</v>
      </c>
      <c r="R45" s="5">
        <v>150</v>
      </c>
      <c r="S45" s="1" t="s">
        <v>154</v>
      </c>
      <c r="T45" s="1">
        <f t="shared" si="4"/>
        <v>23.80952380952381</v>
      </c>
      <c r="U45" s="1">
        <f t="shared" si="5"/>
        <v>11.904761904761905</v>
      </c>
      <c r="V45" s="1">
        <v>11.4</v>
      </c>
      <c r="W45" s="1">
        <v>13.6</v>
      </c>
      <c r="X45" s="1">
        <v>10.4</v>
      </c>
      <c r="Y45" s="1">
        <v>11.2</v>
      </c>
      <c r="Z45" s="1">
        <v>11.2</v>
      </c>
      <c r="AA45" s="1">
        <v>9.1999999999999993</v>
      </c>
      <c r="AB45" s="1">
        <v>7.8</v>
      </c>
      <c r="AC45" s="1">
        <v>8</v>
      </c>
      <c r="AD45" s="1">
        <v>6</v>
      </c>
      <c r="AE45" s="1">
        <v>11.8</v>
      </c>
      <c r="AF45" s="1"/>
      <c r="AG45" s="1">
        <f t="shared" si="6"/>
        <v>53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41</v>
      </c>
      <c r="C46" s="1">
        <v>9</v>
      </c>
      <c r="D46" s="1">
        <v>40</v>
      </c>
      <c r="E46" s="1">
        <v>25</v>
      </c>
      <c r="F46" s="1">
        <v>20</v>
      </c>
      <c r="G46" s="7">
        <v>0.4</v>
      </c>
      <c r="H46" s="1">
        <v>40</v>
      </c>
      <c r="I46" s="1" t="s">
        <v>36</v>
      </c>
      <c r="J46" s="1">
        <v>27</v>
      </c>
      <c r="K46" s="1">
        <f t="shared" si="12"/>
        <v>-2</v>
      </c>
      <c r="L46" s="1"/>
      <c r="M46" s="1"/>
      <c r="N46" s="1"/>
      <c r="O46" s="1">
        <f t="shared" si="3"/>
        <v>5</v>
      </c>
      <c r="P46" s="5">
        <f>12*O46-F46</f>
        <v>40</v>
      </c>
      <c r="Q46" s="5">
        <v>36</v>
      </c>
      <c r="R46" s="5">
        <v>36</v>
      </c>
      <c r="S46" s="1" t="s">
        <v>155</v>
      </c>
      <c r="T46" s="1">
        <f t="shared" si="4"/>
        <v>11.2</v>
      </c>
      <c r="U46" s="1">
        <f t="shared" si="5"/>
        <v>4</v>
      </c>
      <c r="V46" s="1">
        <v>2.6</v>
      </c>
      <c r="W46" s="1">
        <v>5</v>
      </c>
      <c r="X46" s="1">
        <v>1.6</v>
      </c>
      <c r="Y46" s="1">
        <v>1.8</v>
      </c>
      <c r="Z46" s="1">
        <v>4</v>
      </c>
      <c r="AA46" s="1">
        <v>1.8</v>
      </c>
      <c r="AB46" s="1">
        <v>2.6</v>
      </c>
      <c r="AC46" s="1">
        <v>-1</v>
      </c>
      <c r="AD46" s="1">
        <v>0</v>
      </c>
      <c r="AE46" s="1">
        <v>3.6</v>
      </c>
      <c r="AF46" s="1"/>
      <c r="AG46" s="1">
        <f t="shared" si="6"/>
        <v>14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41</v>
      </c>
      <c r="C47" s="1">
        <v>5</v>
      </c>
      <c r="D47" s="1">
        <v>39</v>
      </c>
      <c r="E47" s="1">
        <v>20</v>
      </c>
      <c r="F47" s="1">
        <v>14</v>
      </c>
      <c r="G47" s="7">
        <v>0.4</v>
      </c>
      <c r="H47" s="1">
        <v>45</v>
      </c>
      <c r="I47" s="1" t="s">
        <v>36</v>
      </c>
      <c r="J47" s="1">
        <v>28</v>
      </c>
      <c r="K47" s="1">
        <f t="shared" si="12"/>
        <v>-8</v>
      </c>
      <c r="L47" s="1"/>
      <c r="M47" s="1"/>
      <c r="N47" s="1"/>
      <c r="O47" s="1">
        <f t="shared" si="3"/>
        <v>4</v>
      </c>
      <c r="P47" s="5">
        <f>12*O47-F47</f>
        <v>34</v>
      </c>
      <c r="Q47" s="5">
        <f t="shared" si="7"/>
        <v>34</v>
      </c>
      <c r="R47" s="5">
        <v>36</v>
      </c>
      <c r="S47" s="1" t="s">
        <v>153</v>
      </c>
      <c r="T47" s="1">
        <f t="shared" si="4"/>
        <v>12</v>
      </c>
      <c r="U47" s="1">
        <f t="shared" si="5"/>
        <v>3.5</v>
      </c>
      <c r="V47" s="1">
        <v>2.2000000000000002</v>
      </c>
      <c r="W47" s="1">
        <v>4.4000000000000004</v>
      </c>
      <c r="X47" s="1">
        <v>2.4</v>
      </c>
      <c r="Y47" s="1">
        <v>1.4</v>
      </c>
      <c r="Z47" s="1">
        <v>4.8</v>
      </c>
      <c r="AA47" s="1">
        <v>1.6</v>
      </c>
      <c r="AB47" s="1">
        <v>3.8</v>
      </c>
      <c r="AC47" s="1">
        <v>-2.2000000000000002</v>
      </c>
      <c r="AD47" s="1">
        <v>0</v>
      </c>
      <c r="AE47" s="1">
        <v>6.6</v>
      </c>
      <c r="AF47" s="1"/>
      <c r="AG47" s="1">
        <f t="shared" si="6"/>
        <v>14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41</v>
      </c>
      <c r="C48" s="1">
        <v>14</v>
      </c>
      <c r="D48" s="1">
        <v>205</v>
      </c>
      <c r="E48" s="1">
        <v>59</v>
      </c>
      <c r="F48" s="1">
        <v>144</v>
      </c>
      <c r="G48" s="7">
        <v>0.35</v>
      </c>
      <c r="H48" s="1">
        <v>40</v>
      </c>
      <c r="I48" s="1" t="s">
        <v>36</v>
      </c>
      <c r="J48" s="1">
        <v>78</v>
      </c>
      <c r="K48" s="1">
        <f t="shared" si="12"/>
        <v>-19</v>
      </c>
      <c r="L48" s="1"/>
      <c r="M48" s="1"/>
      <c r="N48" s="1"/>
      <c r="O48" s="1">
        <f t="shared" si="3"/>
        <v>11.8</v>
      </c>
      <c r="P48" s="5">
        <f t="shared" si="13"/>
        <v>9.4000000000000057</v>
      </c>
      <c r="Q48" s="5">
        <f t="shared" si="7"/>
        <v>9.4000000000000057</v>
      </c>
      <c r="R48" s="5">
        <v>12</v>
      </c>
      <c r="S48" s="1" t="s">
        <v>153</v>
      </c>
      <c r="T48" s="1">
        <f t="shared" si="4"/>
        <v>13</v>
      </c>
      <c r="U48" s="1">
        <f t="shared" si="5"/>
        <v>12.203389830508474</v>
      </c>
      <c r="V48" s="1">
        <v>14.8</v>
      </c>
      <c r="W48" s="1">
        <v>14.8</v>
      </c>
      <c r="X48" s="1">
        <v>12.8</v>
      </c>
      <c r="Y48" s="1">
        <v>-1.2</v>
      </c>
      <c r="Z48" s="1">
        <v>19.2</v>
      </c>
      <c r="AA48" s="1">
        <v>1.4</v>
      </c>
      <c r="AB48" s="1">
        <v>14.2</v>
      </c>
      <c r="AC48" s="1">
        <v>-2.2000000000000002</v>
      </c>
      <c r="AD48" s="1">
        <v>-0.5</v>
      </c>
      <c r="AE48" s="1">
        <v>9.6</v>
      </c>
      <c r="AF48" s="1"/>
      <c r="AG48" s="1">
        <f t="shared" si="6"/>
        <v>3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41</v>
      </c>
      <c r="C49" s="1">
        <v>20</v>
      </c>
      <c r="D49" s="1"/>
      <c r="E49" s="1"/>
      <c r="F49" s="1">
        <v>18</v>
      </c>
      <c r="G49" s="7">
        <v>0.4</v>
      </c>
      <c r="H49" s="1" t="e">
        <v>#N/A</v>
      </c>
      <c r="I49" s="1" t="s">
        <v>36</v>
      </c>
      <c r="J49" s="1">
        <v>7</v>
      </c>
      <c r="K49" s="1">
        <f t="shared" si="12"/>
        <v>-7</v>
      </c>
      <c r="L49" s="1"/>
      <c r="M49" s="1"/>
      <c r="N49" s="1"/>
      <c r="O49" s="1">
        <f t="shared" si="3"/>
        <v>0</v>
      </c>
      <c r="P49" s="5"/>
      <c r="Q49" s="5">
        <f t="shared" si="7"/>
        <v>0</v>
      </c>
      <c r="R49" s="5"/>
      <c r="S49" s="1"/>
      <c r="T49" s="1" t="e">
        <f t="shared" si="4"/>
        <v>#DIV/0!</v>
      </c>
      <c r="U49" s="1" t="e">
        <f t="shared" si="5"/>
        <v>#DIV/0!</v>
      </c>
      <c r="V49" s="1">
        <v>1</v>
      </c>
      <c r="W49" s="1">
        <v>0.8</v>
      </c>
      <c r="X49" s="1">
        <v>0.2</v>
      </c>
      <c r="Y49" s="1">
        <v>1</v>
      </c>
      <c r="Z49" s="1">
        <v>2.6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23" t="s">
        <v>149</v>
      </c>
      <c r="AG49" s="1">
        <f t="shared" si="6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35</v>
      </c>
      <c r="C50" s="1">
        <v>169.46899999999999</v>
      </c>
      <c r="D50" s="1">
        <v>107.322</v>
      </c>
      <c r="E50" s="1">
        <v>161.495</v>
      </c>
      <c r="F50" s="1">
        <v>81.867000000000004</v>
      </c>
      <c r="G50" s="7">
        <v>1</v>
      </c>
      <c r="H50" s="1">
        <v>50</v>
      </c>
      <c r="I50" s="1" t="s">
        <v>36</v>
      </c>
      <c r="J50" s="1">
        <v>193.6</v>
      </c>
      <c r="K50" s="1">
        <f t="shared" si="12"/>
        <v>-32.10499999999999</v>
      </c>
      <c r="L50" s="1"/>
      <c r="M50" s="1"/>
      <c r="N50" s="1"/>
      <c r="O50" s="1">
        <f t="shared" si="3"/>
        <v>32.298999999999999</v>
      </c>
      <c r="P50" s="5">
        <f>9*O50-F50</f>
        <v>208.82399999999996</v>
      </c>
      <c r="Q50" s="5">
        <v>60</v>
      </c>
      <c r="R50" s="5">
        <v>60</v>
      </c>
      <c r="S50" s="1" t="s">
        <v>152</v>
      </c>
      <c r="T50" s="1">
        <f t="shared" si="4"/>
        <v>4.3923031672807218</v>
      </c>
      <c r="U50" s="1">
        <f t="shared" si="5"/>
        <v>2.5346605158054429</v>
      </c>
      <c r="V50" s="1">
        <v>18.496400000000001</v>
      </c>
      <c r="W50" s="1">
        <v>13.9</v>
      </c>
      <c r="X50" s="1">
        <v>3.7440000000000002</v>
      </c>
      <c r="Y50" s="1">
        <v>17.135200000000001</v>
      </c>
      <c r="Z50" s="1">
        <v>0.53620000000000001</v>
      </c>
      <c r="AA50" s="1">
        <v>5.9401999999999999</v>
      </c>
      <c r="AB50" s="1">
        <v>2.4279999999999999</v>
      </c>
      <c r="AC50" s="1">
        <v>0</v>
      </c>
      <c r="AD50" s="1">
        <v>16.523499999999999</v>
      </c>
      <c r="AE50" s="1">
        <v>47.921799999999998</v>
      </c>
      <c r="AF50" s="1"/>
      <c r="AG50" s="1">
        <f t="shared" si="6"/>
        <v>60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35</v>
      </c>
      <c r="C51" s="1">
        <v>23.158000000000001</v>
      </c>
      <c r="D51" s="1">
        <v>2.64</v>
      </c>
      <c r="E51" s="1"/>
      <c r="F51" s="1">
        <v>24.367999999999999</v>
      </c>
      <c r="G51" s="7">
        <v>1</v>
      </c>
      <c r="H51" s="1">
        <v>50</v>
      </c>
      <c r="I51" s="1" t="s">
        <v>36</v>
      </c>
      <c r="J51" s="1"/>
      <c r="K51" s="1">
        <f t="shared" si="12"/>
        <v>0</v>
      </c>
      <c r="L51" s="1"/>
      <c r="M51" s="1"/>
      <c r="N51" s="1"/>
      <c r="O51" s="1">
        <f t="shared" si="3"/>
        <v>0</v>
      </c>
      <c r="P51" s="5"/>
      <c r="Q51" s="5">
        <f t="shared" si="7"/>
        <v>0</v>
      </c>
      <c r="R51" s="5"/>
      <c r="S51" s="1"/>
      <c r="T51" s="1" t="e">
        <f t="shared" si="4"/>
        <v>#DIV/0!</v>
      </c>
      <c r="U51" s="1" t="e">
        <f t="shared" si="5"/>
        <v>#DIV/0!</v>
      </c>
      <c r="V51" s="1">
        <v>1.3520000000000001</v>
      </c>
      <c r="W51" s="1">
        <v>2.1560000000000001</v>
      </c>
      <c r="X51" s="1">
        <v>1.5960000000000001</v>
      </c>
      <c r="Y51" s="1">
        <v>1.0640000000000001</v>
      </c>
      <c r="Z51" s="1">
        <v>1.716</v>
      </c>
      <c r="AA51" s="1">
        <v>0.14599999999999999</v>
      </c>
      <c r="AB51" s="1">
        <v>2.4708000000000001</v>
      </c>
      <c r="AC51" s="1">
        <v>1.6564000000000001</v>
      </c>
      <c r="AD51" s="1">
        <v>0</v>
      </c>
      <c r="AE51" s="1">
        <v>3.524</v>
      </c>
      <c r="AF51" s="22" t="s">
        <v>45</v>
      </c>
      <c r="AG51" s="1">
        <f t="shared" si="6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35</v>
      </c>
      <c r="C52" s="1"/>
      <c r="D52" s="1">
        <v>51</v>
      </c>
      <c r="E52" s="1"/>
      <c r="F52" s="1">
        <v>51</v>
      </c>
      <c r="G52" s="7">
        <v>1</v>
      </c>
      <c r="H52" s="1">
        <v>40</v>
      </c>
      <c r="I52" s="1" t="s">
        <v>36</v>
      </c>
      <c r="J52" s="1">
        <v>51</v>
      </c>
      <c r="K52" s="1">
        <f t="shared" si="12"/>
        <v>-51</v>
      </c>
      <c r="L52" s="1"/>
      <c r="M52" s="1"/>
      <c r="N52" s="1"/>
      <c r="O52" s="1">
        <f t="shared" si="3"/>
        <v>0</v>
      </c>
      <c r="P52" s="5"/>
      <c r="Q52" s="5">
        <f t="shared" si="7"/>
        <v>0</v>
      </c>
      <c r="R52" s="5"/>
      <c r="S52" s="1"/>
      <c r="T52" s="1" t="e">
        <f t="shared" si="4"/>
        <v>#DIV/0!</v>
      </c>
      <c r="U52" s="1" t="e">
        <f t="shared" si="5"/>
        <v>#DIV/0!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 t="s">
        <v>92</v>
      </c>
      <c r="AG52" s="1">
        <f t="shared" si="6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41</v>
      </c>
      <c r="C53" s="1">
        <v>79</v>
      </c>
      <c r="D53" s="1">
        <v>400</v>
      </c>
      <c r="E53" s="1">
        <v>199</v>
      </c>
      <c r="F53" s="1">
        <v>271</v>
      </c>
      <c r="G53" s="7">
        <v>0.45</v>
      </c>
      <c r="H53" s="1">
        <v>50</v>
      </c>
      <c r="I53" s="1" t="s">
        <v>36</v>
      </c>
      <c r="J53" s="1">
        <v>208</v>
      </c>
      <c r="K53" s="1">
        <f t="shared" si="12"/>
        <v>-9</v>
      </c>
      <c r="L53" s="1"/>
      <c r="M53" s="1"/>
      <c r="N53" s="1"/>
      <c r="O53" s="1">
        <f t="shared" si="3"/>
        <v>39.799999999999997</v>
      </c>
      <c r="P53" s="5">
        <f t="shared" si="13"/>
        <v>246.39999999999998</v>
      </c>
      <c r="Q53" s="5">
        <f t="shared" si="7"/>
        <v>246.39999999999998</v>
      </c>
      <c r="R53" s="5">
        <v>246</v>
      </c>
      <c r="S53" s="1"/>
      <c r="T53" s="1">
        <f t="shared" si="4"/>
        <v>13</v>
      </c>
      <c r="U53" s="1">
        <f t="shared" si="5"/>
        <v>6.809045226130654</v>
      </c>
      <c r="V53" s="1">
        <v>31</v>
      </c>
      <c r="W53" s="1">
        <v>35.200000000000003</v>
      </c>
      <c r="X53" s="1">
        <v>23.6</v>
      </c>
      <c r="Y53" s="1">
        <v>38.799999999999997</v>
      </c>
      <c r="Z53" s="1">
        <v>51.4</v>
      </c>
      <c r="AA53" s="1">
        <v>29</v>
      </c>
      <c r="AB53" s="1">
        <v>47.8</v>
      </c>
      <c r="AC53" s="1">
        <v>33.200000000000003</v>
      </c>
      <c r="AD53" s="1">
        <v>40.5</v>
      </c>
      <c r="AE53" s="1">
        <v>50.4</v>
      </c>
      <c r="AF53" s="1"/>
      <c r="AG53" s="1">
        <f t="shared" si="6"/>
        <v>111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41</v>
      </c>
      <c r="C54" s="1">
        <v>37</v>
      </c>
      <c r="D54" s="1">
        <v>450</v>
      </c>
      <c r="E54" s="1">
        <v>159</v>
      </c>
      <c r="F54" s="1">
        <v>320</v>
      </c>
      <c r="G54" s="7">
        <v>0.45</v>
      </c>
      <c r="H54" s="1">
        <v>50</v>
      </c>
      <c r="I54" s="1" t="s">
        <v>36</v>
      </c>
      <c r="J54" s="1">
        <v>167</v>
      </c>
      <c r="K54" s="1">
        <f t="shared" si="12"/>
        <v>-8</v>
      </c>
      <c r="L54" s="1"/>
      <c r="M54" s="1"/>
      <c r="N54" s="1"/>
      <c r="O54" s="1">
        <f t="shared" si="3"/>
        <v>31.8</v>
      </c>
      <c r="P54" s="5">
        <f t="shared" si="13"/>
        <v>93.400000000000034</v>
      </c>
      <c r="Q54" s="5">
        <f t="shared" si="7"/>
        <v>93.400000000000034</v>
      </c>
      <c r="R54" s="5">
        <v>93</v>
      </c>
      <c r="S54" s="1"/>
      <c r="T54" s="1">
        <f t="shared" si="4"/>
        <v>13</v>
      </c>
      <c r="U54" s="1">
        <f t="shared" si="5"/>
        <v>10.062893081761006</v>
      </c>
      <c r="V54" s="1">
        <v>31.8</v>
      </c>
      <c r="W54" s="1">
        <v>33.799999999999997</v>
      </c>
      <c r="X54" s="1">
        <v>23</v>
      </c>
      <c r="Y54" s="1">
        <v>32</v>
      </c>
      <c r="Z54" s="1">
        <v>42</v>
      </c>
      <c r="AA54" s="1">
        <v>34.200000000000003</v>
      </c>
      <c r="AB54" s="1">
        <v>38</v>
      </c>
      <c r="AC54" s="1">
        <v>36</v>
      </c>
      <c r="AD54" s="1">
        <v>43.5</v>
      </c>
      <c r="AE54" s="1">
        <v>45</v>
      </c>
      <c r="AF54" s="1"/>
      <c r="AG54" s="1">
        <f t="shared" si="6"/>
        <v>42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41</v>
      </c>
      <c r="C55" s="1">
        <v>45</v>
      </c>
      <c r="D55" s="1">
        <v>325</v>
      </c>
      <c r="E55" s="21">
        <f>94+E97</f>
        <v>182</v>
      </c>
      <c r="F55" s="21">
        <f>262+F97</f>
        <v>174</v>
      </c>
      <c r="G55" s="7">
        <v>0.45</v>
      </c>
      <c r="H55" s="1">
        <v>50</v>
      </c>
      <c r="I55" s="1" t="s">
        <v>36</v>
      </c>
      <c r="J55" s="1">
        <v>108</v>
      </c>
      <c r="K55" s="1">
        <f t="shared" si="12"/>
        <v>74</v>
      </c>
      <c r="L55" s="1"/>
      <c r="M55" s="1"/>
      <c r="N55" s="1"/>
      <c r="O55" s="1">
        <f t="shared" si="3"/>
        <v>36.4</v>
      </c>
      <c r="P55" s="5">
        <f t="shared" si="13"/>
        <v>299.2</v>
      </c>
      <c r="Q55" s="5">
        <f t="shared" si="7"/>
        <v>299.2</v>
      </c>
      <c r="R55" s="5">
        <v>300</v>
      </c>
      <c r="S55" s="1" t="s">
        <v>153</v>
      </c>
      <c r="T55" s="1">
        <f t="shared" si="4"/>
        <v>13</v>
      </c>
      <c r="U55" s="1">
        <f t="shared" si="5"/>
        <v>4.7802197802197801</v>
      </c>
      <c r="V55" s="1">
        <v>15.4</v>
      </c>
      <c r="W55" s="1">
        <v>21.2</v>
      </c>
      <c r="X55" s="1">
        <v>17.600000000000001</v>
      </c>
      <c r="Y55" s="1">
        <v>18.2</v>
      </c>
      <c r="Z55" s="1">
        <v>29.4</v>
      </c>
      <c r="AA55" s="1">
        <v>25.4</v>
      </c>
      <c r="AB55" s="1">
        <v>17.399999999999999</v>
      </c>
      <c r="AC55" s="1">
        <v>16.600000000000001</v>
      </c>
      <c r="AD55" s="1">
        <v>20.5</v>
      </c>
      <c r="AE55" s="1">
        <v>26.2</v>
      </c>
      <c r="AF55" s="1"/>
      <c r="AG55" s="1">
        <f t="shared" si="6"/>
        <v>135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41</v>
      </c>
      <c r="C56" s="1">
        <v>18</v>
      </c>
      <c r="D56" s="1">
        <v>24</v>
      </c>
      <c r="E56" s="1">
        <v>21</v>
      </c>
      <c r="F56" s="1">
        <v>21</v>
      </c>
      <c r="G56" s="7">
        <v>0.4</v>
      </c>
      <c r="H56" s="1">
        <v>40</v>
      </c>
      <c r="I56" s="1" t="s">
        <v>36</v>
      </c>
      <c r="J56" s="1">
        <v>21</v>
      </c>
      <c r="K56" s="1">
        <f t="shared" si="12"/>
        <v>0</v>
      </c>
      <c r="L56" s="1"/>
      <c r="M56" s="1"/>
      <c r="N56" s="1"/>
      <c r="O56" s="1">
        <f t="shared" si="3"/>
        <v>4.2</v>
      </c>
      <c r="P56" s="5">
        <f t="shared" si="13"/>
        <v>33.6</v>
      </c>
      <c r="Q56" s="5">
        <f t="shared" si="7"/>
        <v>33.6</v>
      </c>
      <c r="R56" s="5">
        <v>34</v>
      </c>
      <c r="S56" s="1"/>
      <c r="T56" s="1">
        <f t="shared" si="4"/>
        <v>13</v>
      </c>
      <c r="U56" s="1">
        <f t="shared" si="5"/>
        <v>5</v>
      </c>
      <c r="V56" s="1">
        <v>3.2</v>
      </c>
      <c r="W56" s="1">
        <v>2.8</v>
      </c>
      <c r="X56" s="1">
        <v>3</v>
      </c>
      <c r="Y56" s="1">
        <v>2.6</v>
      </c>
      <c r="Z56" s="1">
        <v>2.6</v>
      </c>
      <c r="AA56" s="1">
        <v>-1.6</v>
      </c>
      <c r="AB56" s="1">
        <v>4.2</v>
      </c>
      <c r="AC56" s="1">
        <v>-0.2</v>
      </c>
      <c r="AD56" s="1">
        <v>1</v>
      </c>
      <c r="AE56" s="1">
        <v>1.2</v>
      </c>
      <c r="AF56" s="1"/>
      <c r="AG56" s="1">
        <f t="shared" si="6"/>
        <v>13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35</v>
      </c>
      <c r="C57" s="1">
        <v>135.899</v>
      </c>
      <c r="D57" s="1">
        <v>20.46</v>
      </c>
      <c r="E57" s="1">
        <v>18.693999999999999</v>
      </c>
      <c r="F57" s="1">
        <v>107.056</v>
      </c>
      <c r="G57" s="7">
        <v>1</v>
      </c>
      <c r="H57" s="1">
        <v>55</v>
      </c>
      <c r="I57" s="1" t="s">
        <v>36</v>
      </c>
      <c r="J57" s="1">
        <v>18.899999999999999</v>
      </c>
      <c r="K57" s="1">
        <f t="shared" si="12"/>
        <v>-0.20599999999999952</v>
      </c>
      <c r="L57" s="1"/>
      <c r="M57" s="1"/>
      <c r="N57" s="1"/>
      <c r="O57" s="1">
        <f t="shared" si="3"/>
        <v>3.7387999999999999</v>
      </c>
      <c r="P57" s="5"/>
      <c r="Q57" s="5">
        <f t="shared" si="7"/>
        <v>0</v>
      </c>
      <c r="R57" s="5"/>
      <c r="S57" s="1"/>
      <c r="T57" s="1">
        <f t="shared" si="4"/>
        <v>28.633786241574835</v>
      </c>
      <c r="U57" s="1">
        <f t="shared" si="5"/>
        <v>28.633786241574835</v>
      </c>
      <c r="V57" s="1">
        <v>4.806</v>
      </c>
      <c r="W57" s="1">
        <v>4.2759999999999998</v>
      </c>
      <c r="X57" s="1">
        <v>5.6277999999999997</v>
      </c>
      <c r="Y57" s="1">
        <v>6.4129999999999994</v>
      </c>
      <c r="Z57" s="1">
        <v>5.3448000000000002</v>
      </c>
      <c r="AA57" s="1">
        <v>6.4040000000000008</v>
      </c>
      <c r="AB57" s="1">
        <v>5.7590000000000003</v>
      </c>
      <c r="AC57" s="1">
        <v>3.516</v>
      </c>
      <c r="AD57" s="1">
        <v>0.66</v>
      </c>
      <c r="AE57" s="1">
        <v>7.7769999999999992</v>
      </c>
      <c r="AF57" s="22" t="s">
        <v>45</v>
      </c>
      <c r="AG57" s="1">
        <f t="shared" si="6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98</v>
      </c>
      <c r="B58" s="1" t="s">
        <v>41</v>
      </c>
      <c r="C58" s="1">
        <v>1</v>
      </c>
      <c r="D58" s="1">
        <v>140</v>
      </c>
      <c r="E58" s="1">
        <v>33</v>
      </c>
      <c r="F58" s="1">
        <v>108</v>
      </c>
      <c r="G58" s="7">
        <v>0.1</v>
      </c>
      <c r="H58" s="1">
        <v>730</v>
      </c>
      <c r="I58" s="1" t="s">
        <v>36</v>
      </c>
      <c r="J58" s="1">
        <v>33</v>
      </c>
      <c r="K58" s="1">
        <f t="shared" si="12"/>
        <v>0</v>
      </c>
      <c r="L58" s="1"/>
      <c r="M58" s="1"/>
      <c r="N58" s="1"/>
      <c r="O58" s="1">
        <f t="shared" si="3"/>
        <v>6.6</v>
      </c>
      <c r="P58" s="5"/>
      <c r="Q58" s="5">
        <v>50</v>
      </c>
      <c r="R58" s="5">
        <v>80</v>
      </c>
      <c r="S58" s="1" t="s">
        <v>153</v>
      </c>
      <c r="T58" s="1">
        <f t="shared" si="4"/>
        <v>23.939393939393941</v>
      </c>
      <c r="U58" s="1">
        <f t="shared" si="5"/>
        <v>16.363636363636363</v>
      </c>
      <c r="V58" s="1">
        <v>9.8000000000000007</v>
      </c>
      <c r="W58" s="1">
        <v>11.2</v>
      </c>
      <c r="X58" s="1">
        <v>4.2</v>
      </c>
      <c r="Y58" s="1">
        <v>4.8</v>
      </c>
      <c r="Z58" s="1">
        <v>12.6</v>
      </c>
      <c r="AA58" s="1">
        <v>2.6</v>
      </c>
      <c r="AB58" s="1">
        <v>13.2</v>
      </c>
      <c r="AC58" s="1">
        <v>4.5999999999999996</v>
      </c>
      <c r="AD58" s="1">
        <v>10</v>
      </c>
      <c r="AE58" s="1">
        <v>11</v>
      </c>
      <c r="AF58" s="1"/>
      <c r="AG58" s="1">
        <f t="shared" si="6"/>
        <v>5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35</v>
      </c>
      <c r="C59" s="1">
        <v>7.9450000000000003</v>
      </c>
      <c r="D59" s="1">
        <v>48.665999999999997</v>
      </c>
      <c r="E59" s="1">
        <v>7.3170000000000002</v>
      </c>
      <c r="F59" s="1">
        <v>47.683999999999997</v>
      </c>
      <c r="G59" s="7">
        <v>1</v>
      </c>
      <c r="H59" s="1">
        <v>40</v>
      </c>
      <c r="I59" s="1" t="s">
        <v>36</v>
      </c>
      <c r="J59" s="1">
        <v>10.7</v>
      </c>
      <c r="K59" s="1">
        <f t="shared" si="12"/>
        <v>-3.3829999999999991</v>
      </c>
      <c r="L59" s="1"/>
      <c r="M59" s="1"/>
      <c r="N59" s="1"/>
      <c r="O59" s="1">
        <f t="shared" si="3"/>
        <v>1.4634</v>
      </c>
      <c r="P59" s="5"/>
      <c r="Q59" s="5">
        <f t="shared" si="7"/>
        <v>0</v>
      </c>
      <c r="R59" s="5"/>
      <c r="S59" s="1"/>
      <c r="T59" s="1">
        <f t="shared" si="4"/>
        <v>32.584392510591769</v>
      </c>
      <c r="U59" s="1">
        <f t="shared" si="5"/>
        <v>32.584392510591769</v>
      </c>
      <c r="V59" s="1">
        <v>0.81579999999999997</v>
      </c>
      <c r="W59" s="1">
        <v>4.7202000000000002</v>
      </c>
      <c r="X59" s="1">
        <v>0.8093999999999999</v>
      </c>
      <c r="Y59" s="1">
        <v>3.221200000000001</v>
      </c>
      <c r="Z59" s="1">
        <v>0.80399999999999994</v>
      </c>
      <c r="AA59" s="1">
        <v>0.63600000000000001</v>
      </c>
      <c r="AB59" s="1">
        <v>0.16200000000000001</v>
      </c>
      <c r="AC59" s="1">
        <v>6.2778</v>
      </c>
      <c r="AD59" s="1">
        <v>-0.41049999999999998</v>
      </c>
      <c r="AE59" s="1">
        <v>9.7393999999999998</v>
      </c>
      <c r="AF59" s="1"/>
      <c r="AG59" s="1">
        <f t="shared" si="6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100</v>
      </c>
      <c r="B60" s="1" t="s">
        <v>35</v>
      </c>
      <c r="C60" s="1">
        <v>12.851000000000001</v>
      </c>
      <c r="D60" s="1">
        <v>38.728000000000002</v>
      </c>
      <c r="E60" s="1">
        <v>-2.42</v>
      </c>
      <c r="F60" s="1">
        <v>51.579000000000001</v>
      </c>
      <c r="G60" s="7">
        <v>1</v>
      </c>
      <c r="H60" s="1">
        <v>40</v>
      </c>
      <c r="I60" s="1" t="s">
        <v>36</v>
      </c>
      <c r="J60" s="1"/>
      <c r="K60" s="1">
        <f t="shared" si="12"/>
        <v>-2.42</v>
      </c>
      <c r="L60" s="1"/>
      <c r="M60" s="1"/>
      <c r="N60" s="1"/>
      <c r="O60" s="1">
        <f t="shared" si="3"/>
        <v>-0.48399999999999999</v>
      </c>
      <c r="P60" s="5"/>
      <c r="Q60" s="5">
        <f t="shared" si="7"/>
        <v>0</v>
      </c>
      <c r="R60" s="5"/>
      <c r="S60" s="1"/>
      <c r="T60" s="1">
        <f t="shared" si="4"/>
        <v>-106.56818181818183</v>
      </c>
      <c r="U60" s="1">
        <f t="shared" si="5"/>
        <v>-106.56818181818183</v>
      </c>
      <c r="V60" s="1">
        <v>4.3462000000000014</v>
      </c>
      <c r="W60" s="1">
        <v>0.3216</v>
      </c>
      <c r="X60" s="1">
        <v>1.1312</v>
      </c>
      <c r="Y60" s="1">
        <v>2.9194</v>
      </c>
      <c r="Z60" s="1">
        <v>0.65159999999999996</v>
      </c>
      <c r="AA60" s="1">
        <v>-0.32679999999999998</v>
      </c>
      <c r="AB60" s="1">
        <v>-0.64359999999999995</v>
      </c>
      <c r="AC60" s="1">
        <v>-0.48</v>
      </c>
      <c r="AD60" s="1">
        <v>-0.40350000000000003</v>
      </c>
      <c r="AE60" s="1">
        <v>0.49359999999999998</v>
      </c>
      <c r="AF60" s="22" t="s">
        <v>45</v>
      </c>
      <c r="AG60" s="1">
        <f t="shared" si="6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101</v>
      </c>
      <c r="B61" s="1" t="s">
        <v>41</v>
      </c>
      <c r="C61" s="1">
        <v>-1</v>
      </c>
      <c r="D61" s="1">
        <v>50</v>
      </c>
      <c r="E61" s="1">
        <v>11</v>
      </c>
      <c r="F61" s="1">
        <v>38</v>
      </c>
      <c r="G61" s="7">
        <v>0.6</v>
      </c>
      <c r="H61" s="1">
        <v>60</v>
      </c>
      <c r="I61" s="1" t="s">
        <v>36</v>
      </c>
      <c r="J61" s="1">
        <v>11</v>
      </c>
      <c r="K61" s="1">
        <f t="shared" si="12"/>
        <v>0</v>
      </c>
      <c r="L61" s="1"/>
      <c r="M61" s="1"/>
      <c r="N61" s="1"/>
      <c r="O61" s="1">
        <f t="shared" si="3"/>
        <v>2.2000000000000002</v>
      </c>
      <c r="P61" s="5"/>
      <c r="Q61" s="5">
        <f t="shared" si="7"/>
        <v>0</v>
      </c>
      <c r="R61" s="5"/>
      <c r="S61" s="1"/>
      <c r="T61" s="1">
        <f t="shared" si="4"/>
        <v>17.27272727272727</v>
      </c>
      <c r="U61" s="1">
        <f t="shared" si="5"/>
        <v>17.27272727272727</v>
      </c>
      <c r="V61" s="1">
        <v>0.8</v>
      </c>
      <c r="W61" s="1">
        <v>2.2000000000000002</v>
      </c>
      <c r="X61" s="1">
        <v>1.4</v>
      </c>
      <c r="Y61" s="1">
        <v>0.4</v>
      </c>
      <c r="Z61" s="1">
        <v>3.4</v>
      </c>
      <c r="AA61" s="1">
        <v>0.2</v>
      </c>
      <c r="AB61" s="1">
        <v>2.6</v>
      </c>
      <c r="AC61" s="1">
        <v>1.4</v>
      </c>
      <c r="AD61" s="1">
        <v>0</v>
      </c>
      <c r="AE61" s="1">
        <v>4.2</v>
      </c>
      <c r="AF61" s="1"/>
      <c r="AG61" s="1">
        <f t="shared" si="6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102</v>
      </c>
      <c r="B62" s="1" t="s">
        <v>41</v>
      </c>
      <c r="C62" s="1"/>
      <c r="D62" s="1">
        <v>53</v>
      </c>
      <c r="E62" s="1">
        <v>8</v>
      </c>
      <c r="F62" s="1">
        <v>36</v>
      </c>
      <c r="G62" s="7">
        <v>0.6</v>
      </c>
      <c r="H62" s="1">
        <v>60</v>
      </c>
      <c r="I62" s="1" t="s">
        <v>36</v>
      </c>
      <c r="J62" s="1">
        <v>12</v>
      </c>
      <c r="K62" s="1">
        <f t="shared" si="12"/>
        <v>-4</v>
      </c>
      <c r="L62" s="1"/>
      <c r="M62" s="1"/>
      <c r="N62" s="1"/>
      <c r="O62" s="1">
        <f t="shared" si="3"/>
        <v>1.6</v>
      </c>
      <c r="P62" s="5"/>
      <c r="Q62" s="5">
        <f t="shared" si="7"/>
        <v>0</v>
      </c>
      <c r="R62" s="5"/>
      <c r="S62" s="1"/>
      <c r="T62" s="1">
        <f t="shared" si="4"/>
        <v>22.5</v>
      </c>
      <c r="U62" s="1">
        <f t="shared" si="5"/>
        <v>22.5</v>
      </c>
      <c r="V62" s="1">
        <v>1.4</v>
      </c>
      <c r="W62" s="1">
        <v>2.8</v>
      </c>
      <c r="X62" s="1">
        <v>1.2</v>
      </c>
      <c r="Y62" s="1">
        <v>1.2</v>
      </c>
      <c r="Z62" s="1">
        <v>2.4</v>
      </c>
      <c r="AA62" s="1">
        <v>1.2</v>
      </c>
      <c r="AB62" s="1">
        <v>2.4</v>
      </c>
      <c r="AC62" s="1">
        <v>1.4</v>
      </c>
      <c r="AD62" s="1">
        <v>0.5</v>
      </c>
      <c r="AE62" s="1">
        <v>3</v>
      </c>
      <c r="AF62" s="1"/>
      <c r="AG62" s="1">
        <f t="shared" si="6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103</v>
      </c>
      <c r="B63" s="1" t="s">
        <v>41</v>
      </c>
      <c r="C63" s="1">
        <v>-4</v>
      </c>
      <c r="D63" s="1">
        <v>52</v>
      </c>
      <c r="E63" s="1">
        <v>13</v>
      </c>
      <c r="F63" s="1">
        <v>29</v>
      </c>
      <c r="G63" s="7">
        <v>0.6</v>
      </c>
      <c r="H63" s="1">
        <v>60</v>
      </c>
      <c r="I63" s="1" t="s">
        <v>36</v>
      </c>
      <c r="J63" s="1">
        <v>17</v>
      </c>
      <c r="K63" s="1">
        <f t="shared" si="12"/>
        <v>-4</v>
      </c>
      <c r="L63" s="1"/>
      <c r="M63" s="1"/>
      <c r="N63" s="1"/>
      <c r="O63" s="1">
        <f t="shared" si="3"/>
        <v>2.6</v>
      </c>
      <c r="P63" s="5">
        <f t="shared" si="13"/>
        <v>4.8000000000000043</v>
      </c>
      <c r="Q63" s="5">
        <f t="shared" si="7"/>
        <v>4.8000000000000043</v>
      </c>
      <c r="R63" s="5">
        <v>5</v>
      </c>
      <c r="S63" s="1"/>
      <c r="T63" s="1">
        <f t="shared" si="4"/>
        <v>13.000000000000002</v>
      </c>
      <c r="U63" s="1">
        <f t="shared" si="5"/>
        <v>11.153846153846153</v>
      </c>
      <c r="V63" s="1">
        <v>1.2</v>
      </c>
      <c r="W63" s="1">
        <v>3.2</v>
      </c>
      <c r="X63" s="1">
        <v>1.4</v>
      </c>
      <c r="Y63" s="1">
        <v>1.4</v>
      </c>
      <c r="Z63" s="1">
        <v>3.6</v>
      </c>
      <c r="AA63" s="1">
        <v>0</v>
      </c>
      <c r="AB63" s="1">
        <v>4.4000000000000004</v>
      </c>
      <c r="AC63" s="1">
        <v>2.2000000000000002</v>
      </c>
      <c r="AD63" s="1">
        <v>2</v>
      </c>
      <c r="AE63" s="1">
        <v>-1</v>
      </c>
      <c r="AF63" s="1"/>
      <c r="AG63" s="1">
        <f t="shared" si="6"/>
        <v>3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41</v>
      </c>
      <c r="C64" s="1">
        <v>5</v>
      </c>
      <c r="D64" s="1">
        <v>50</v>
      </c>
      <c r="E64" s="1">
        <v>22</v>
      </c>
      <c r="F64" s="1">
        <v>31</v>
      </c>
      <c r="G64" s="7">
        <v>0.6</v>
      </c>
      <c r="H64" s="1">
        <v>55</v>
      </c>
      <c r="I64" s="1" t="s">
        <v>36</v>
      </c>
      <c r="J64" s="1">
        <v>23</v>
      </c>
      <c r="K64" s="1">
        <f t="shared" si="12"/>
        <v>-1</v>
      </c>
      <c r="L64" s="1"/>
      <c r="M64" s="1"/>
      <c r="N64" s="1"/>
      <c r="O64" s="1">
        <f t="shared" si="3"/>
        <v>4.4000000000000004</v>
      </c>
      <c r="P64" s="5">
        <f t="shared" si="13"/>
        <v>26.200000000000003</v>
      </c>
      <c r="Q64" s="5">
        <f t="shared" si="7"/>
        <v>26.200000000000003</v>
      </c>
      <c r="R64" s="5">
        <v>26</v>
      </c>
      <c r="S64" s="1"/>
      <c r="T64" s="1">
        <f t="shared" si="4"/>
        <v>13</v>
      </c>
      <c r="U64" s="1">
        <f t="shared" si="5"/>
        <v>7.045454545454545</v>
      </c>
      <c r="V64" s="1">
        <v>2.4</v>
      </c>
      <c r="W64" s="1">
        <v>3.8</v>
      </c>
      <c r="X64" s="1">
        <v>2.4</v>
      </c>
      <c r="Y64" s="1">
        <v>1.6</v>
      </c>
      <c r="Z64" s="1">
        <v>4.4000000000000004</v>
      </c>
      <c r="AA64" s="1">
        <v>4</v>
      </c>
      <c r="AB64" s="1">
        <v>2.6</v>
      </c>
      <c r="AC64" s="1">
        <v>2</v>
      </c>
      <c r="AD64" s="1">
        <v>3</v>
      </c>
      <c r="AE64" s="1">
        <v>2.4</v>
      </c>
      <c r="AF64" s="1" t="s">
        <v>105</v>
      </c>
      <c r="AG64" s="1">
        <f t="shared" si="6"/>
        <v>16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7" t="s">
        <v>106</v>
      </c>
      <c r="B65" s="1" t="s">
        <v>41</v>
      </c>
      <c r="C65" s="1"/>
      <c r="D65" s="1"/>
      <c r="E65" s="1"/>
      <c r="F65" s="1"/>
      <c r="G65" s="7">
        <v>0.28000000000000003</v>
      </c>
      <c r="H65" s="1">
        <v>35</v>
      </c>
      <c r="I65" s="1" t="s">
        <v>36</v>
      </c>
      <c r="J65" s="1"/>
      <c r="K65" s="1">
        <f t="shared" si="12"/>
        <v>0</v>
      </c>
      <c r="L65" s="1"/>
      <c r="M65" s="1"/>
      <c r="N65" s="1"/>
      <c r="O65" s="1">
        <f t="shared" si="3"/>
        <v>0</v>
      </c>
      <c r="P65" s="18">
        <v>10</v>
      </c>
      <c r="Q65" s="5">
        <f t="shared" si="7"/>
        <v>10</v>
      </c>
      <c r="R65" s="5">
        <v>10</v>
      </c>
      <c r="S65" s="1"/>
      <c r="T65" s="1" t="e">
        <f t="shared" si="4"/>
        <v>#DIV/0!</v>
      </c>
      <c r="U65" s="1" t="e">
        <f t="shared" si="5"/>
        <v>#DIV/0!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7" t="s">
        <v>37</v>
      </c>
      <c r="AG65" s="1">
        <f t="shared" si="6"/>
        <v>3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107</v>
      </c>
      <c r="B66" s="1" t="s">
        <v>41</v>
      </c>
      <c r="C66" s="1">
        <v>41</v>
      </c>
      <c r="D66" s="1">
        <v>88</v>
      </c>
      <c r="E66" s="1">
        <v>54</v>
      </c>
      <c r="F66" s="1">
        <v>73</v>
      </c>
      <c r="G66" s="7">
        <v>0.4</v>
      </c>
      <c r="H66" s="1">
        <v>90</v>
      </c>
      <c r="I66" s="1" t="s">
        <v>36</v>
      </c>
      <c r="J66" s="1">
        <v>56</v>
      </c>
      <c r="K66" s="1">
        <f t="shared" si="12"/>
        <v>-2</v>
      </c>
      <c r="L66" s="1"/>
      <c r="M66" s="1"/>
      <c r="N66" s="1"/>
      <c r="O66" s="1">
        <f t="shared" si="3"/>
        <v>10.8</v>
      </c>
      <c r="P66" s="5">
        <f t="shared" si="13"/>
        <v>67.400000000000006</v>
      </c>
      <c r="Q66" s="5">
        <f t="shared" si="7"/>
        <v>67.400000000000006</v>
      </c>
      <c r="R66" s="5">
        <v>67</v>
      </c>
      <c r="S66" s="1"/>
      <c r="T66" s="1">
        <f t="shared" si="4"/>
        <v>13</v>
      </c>
      <c r="U66" s="1">
        <f t="shared" si="5"/>
        <v>6.7592592592592586</v>
      </c>
      <c r="V66" s="1">
        <v>9.6</v>
      </c>
      <c r="W66" s="1">
        <v>8.4</v>
      </c>
      <c r="X66" s="1">
        <v>9.8000000000000007</v>
      </c>
      <c r="Y66" s="1">
        <v>12.6</v>
      </c>
      <c r="Z66" s="1">
        <v>8.4</v>
      </c>
      <c r="AA66" s="1">
        <v>4.8</v>
      </c>
      <c r="AB66" s="1">
        <v>10.8</v>
      </c>
      <c r="AC66" s="1">
        <v>1.4</v>
      </c>
      <c r="AD66" s="1">
        <v>12.5</v>
      </c>
      <c r="AE66" s="1">
        <v>9</v>
      </c>
      <c r="AF66" s="1"/>
      <c r="AG66" s="1">
        <f t="shared" si="6"/>
        <v>27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108</v>
      </c>
      <c r="B67" s="1" t="s">
        <v>41</v>
      </c>
      <c r="C67" s="1">
        <v>36</v>
      </c>
      <c r="D67" s="1">
        <v>80</v>
      </c>
      <c r="E67" s="1">
        <v>32</v>
      </c>
      <c r="F67" s="1">
        <v>83</v>
      </c>
      <c r="G67" s="7">
        <v>0.33</v>
      </c>
      <c r="H67" s="1" t="e">
        <v>#N/A</v>
      </c>
      <c r="I67" s="1" t="s">
        <v>36</v>
      </c>
      <c r="J67" s="1">
        <v>33</v>
      </c>
      <c r="K67" s="1">
        <f t="shared" si="12"/>
        <v>-1</v>
      </c>
      <c r="L67" s="1"/>
      <c r="M67" s="1"/>
      <c r="N67" s="1"/>
      <c r="O67" s="1">
        <f t="shared" si="3"/>
        <v>6.4</v>
      </c>
      <c r="P67" s="5"/>
      <c r="Q67" s="5">
        <v>30</v>
      </c>
      <c r="R67" s="5">
        <v>56</v>
      </c>
      <c r="S67" s="1" t="s">
        <v>153</v>
      </c>
      <c r="T67" s="1">
        <f t="shared" si="4"/>
        <v>17.65625</v>
      </c>
      <c r="U67" s="1">
        <f t="shared" si="5"/>
        <v>12.96875</v>
      </c>
      <c r="V67" s="1">
        <v>9.1999999999999993</v>
      </c>
      <c r="W67" s="1">
        <v>3.4</v>
      </c>
      <c r="X67" s="1">
        <v>7.4</v>
      </c>
      <c r="Y67" s="1">
        <v>-0.4</v>
      </c>
      <c r="Z67" s="1">
        <v>6.4</v>
      </c>
      <c r="AA67" s="1">
        <v>5.6</v>
      </c>
      <c r="AB67" s="1">
        <v>3.4</v>
      </c>
      <c r="AC67" s="1">
        <v>1.6</v>
      </c>
      <c r="AD67" s="1">
        <v>10</v>
      </c>
      <c r="AE67" s="1">
        <v>6.6</v>
      </c>
      <c r="AF67" s="1" t="s">
        <v>109</v>
      </c>
      <c r="AG67" s="1">
        <f t="shared" si="6"/>
        <v>10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1" t="s">
        <v>110</v>
      </c>
      <c r="B68" s="11" t="s">
        <v>41</v>
      </c>
      <c r="C68" s="11">
        <v>-1</v>
      </c>
      <c r="D68" s="11">
        <v>1</v>
      </c>
      <c r="E68" s="11">
        <v>-2</v>
      </c>
      <c r="F68" s="11"/>
      <c r="G68" s="12">
        <v>0</v>
      </c>
      <c r="H68" s="11">
        <v>55</v>
      </c>
      <c r="I68" s="11" t="s">
        <v>61</v>
      </c>
      <c r="J68" s="11"/>
      <c r="K68" s="11">
        <f t="shared" si="12"/>
        <v>-2</v>
      </c>
      <c r="L68" s="11"/>
      <c r="M68" s="11"/>
      <c r="N68" s="11"/>
      <c r="O68" s="11">
        <f t="shared" si="3"/>
        <v>-0.4</v>
      </c>
      <c r="P68" s="13"/>
      <c r="Q68" s="5">
        <f t="shared" si="7"/>
        <v>0</v>
      </c>
      <c r="R68" s="13"/>
      <c r="S68" s="11"/>
      <c r="T68" s="1">
        <f t="shared" si="4"/>
        <v>0</v>
      </c>
      <c r="U68" s="11">
        <f t="shared" si="5"/>
        <v>0</v>
      </c>
      <c r="V68" s="11">
        <v>0</v>
      </c>
      <c r="W68" s="11">
        <v>-0.4</v>
      </c>
      <c r="X68" s="11">
        <v>0.2</v>
      </c>
      <c r="Y68" s="11">
        <v>0.2</v>
      </c>
      <c r="Z68" s="11">
        <v>4</v>
      </c>
      <c r="AA68" s="11">
        <v>3.8</v>
      </c>
      <c r="AB68" s="11">
        <v>2.4</v>
      </c>
      <c r="AC68" s="11">
        <v>2</v>
      </c>
      <c r="AD68" s="11">
        <v>3</v>
      </c>
      <c r="AE68" s="11">
        <v>2.4</v>
      </c>
      <c r="AF68" s="11" t="s">
        <v>111</v>
      </c>
      <c r="AG68" s="1">
        <f t="shared" si="6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41</v>
      </c>
      <c r="C69" s="1">
        <v>14</v>
      </c>
      <c r="D69" s="1">
        <v>57</v>
      </c>
      <c r="E69" s="1">
        <v>13</v>
      </c>
      <c r="F69" s="1">
        <v>56</v>
      </c>
      <c r="G69" s="7">
        <v>0.35</v>
      </c>
      <c r="H69" s="1">
        <v>90</v>
      </c>
      <c r="I69" s="1" t="s">
        <v>36</v>
      </c>
      <c r="J69" s="1">
        <v>18</v>
      </c>
      <c r="K69" s="1">
        <f t="shared" si="12"/>
        <v>-5</v>
      </c>
      <c r="L69" s="1"/>
      <c r="M69" s="1"/>
      <c r="N69" s="1"/>
      <c r="O69" s="1">
        <f t="shared" si="3"/>
        <v>2.6</v>
      </c>
      <c r="P69" s="5"/>
      <c r="Q69" s="5">
        <v>30</v>
      </c>
      <c r="R69" s="5">
        <v>56</v>
      </c>
      <c r="S69" s="1" t="s">
        <v>153</v>
      </c>
      <c r="T69" s="1">
        <f t="shared" si="4"/>
        <v>33.076923076923073</v>
      </c>
      <c r="U69" s="1">
        <f t="shared" si="5"/>
        <v>21.538461538461537</v>
      </c>
      <c r="V69" s="1">
        <v>5.8</v>
      </c>
      <c r="W69" s="1">
        <v>4.8</v>
      </c>
      <c r="X69" s="1">
        <v>8.8000000000000007</v>
      </c>
      <c r="Y69" s="1">
        <v>7.8</v>
      </c>
      <c r="Z69" s="1">
        <v>7.2</v>
      </c>
      <c r="AA69" s="1">
        <v>5.6</v>
      </c>
      <c r="AB69" s="1">
        <v>11</v>
      </c>
      <c r="AC69" s="1">
        <v>5.2</v>
      </c>
      <c r="AD69" s="1">
        <v>15</v>
      </c>
      <c r="AE69" s="1">
        <v>8.6</v>
      </c>
      <c r="AF69" s="1"/>
      <c r="AG69" s="1">
        <f t="shared" si="6"/>
        <v>11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41</v>
      </c>
      <c r="C70" s="1"/>
      <c r="D70" s="1">
        <v>66</v>
      </c>
      <c r="E70" s="1">
        <v>12</v>
      </c>
      <c r="F70" s="1">
        <v>48</v>
      </c>
      <c r="G70" s="7">
        <v>0.35</v>
      </c>
      <c r="H70" s="1">
        <v>40</v>
      </c>
      <c r="I70" s="1" t="s">
        <v>36</v>
      </c>
      <c r="J70" s="1">
        <v>22</v>
      </c>
      <c r="K70" s="1">
        <f t="shared" ref="K70:K99" si="14">E70-J70</f>
        <v>-10</v>
      </c>
      <c r="L70" s="1"/>
      <c r="M70" s="1"/>
      <c r="N70" s="1"/>
      <c r="O70" s="1">
        <f t="shared" si="3"/>
        <v>2.4</v>
      </c>
      <c r="P70" s="5"/>
      <c r="Q70" s="5">
        <f t="shared" si="7"/>
        <v>0</v>
      </c>
      <c r="R70" s="5"/>
      <c r="S70" s="1"/>
      <c r="T70" s="1">
        <f t="shared" si="4"/>
        <v>20</v>
      </c>
      <c r="U70" s="1">
        <f t="shared" si="5"/>
        <v>20</v>
      </c>
      <c r="V70" s="1">
        <v>4.2</v>
      </c>
      <c r="W70" s="1">
        <v>3.4</v>
      </c>
      <c r="X70" s="1">
        <v>3.6</v>
      </c>
      <c r="Y70" s="1">
        <v>6.6</v>
      </c>
      <c r="Z70" s="1">
        <v>4</v>
      </c>
      <c r="AA70" s="1">
        <v>4.8</v>
      </c>
      <c r="AB70" s="1">
        <v>4.8</v>
      </c>
      <c r="AC70" s="1">
        <v>7.4</v>
      </c>
      <c r="AD70" s="1">
        <v>6.5</v>
      </c>
      <c r="AE70" s="1">
        <v>10.4</v>
      </c>
      <c r="AF70" s="1"/>
      <c r="AG70" s="1">
        <f t="shared" si="6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114</v>
      </c>
      <c r="B71" s="1" t="s">
        <v>41</v>
      </c>
      <c r="C71" s="1">
        <v>171</v>
      </c>
      <c r="D71" s="1">
        <v>156</v>
      </c>
      <c r="E71" s="21">
        <f>67+E98</f>
        <v>137</v>
      </c>
      <c r="F71" s="21">
        <f>190+F98</f>
        <v>169</v>
      </c>
      <c r="G71" s="7">
        <v>0.35</v>
      </c>
      <c r="H71" s="1">
        <v>45</v>
      </c>
      <c r="I71" s="1" t="s">
        <v>36</v>
      </c>
      <c r="J71" s="1">
        <v>75</v>
      </c>
      <c r="K71" s="1">
        <f t="shared" si="14"/>
        <v>62</v>
      </c>
      <c r="L71" s="1"/>
      <c r="M71" s="1"/>
      <c r="N71" s="1"/>
      <c r="O71" s="1">
        <f t="shared" ref="O71:O99" si="15">E71/5</f>
        <v>27.4</v>
      </c>
      <c r="P71" s="5">
        <f t="shared" ref="P71:P72" si="16">13*O71-F71</f>
        <v>187.2</v>
      </c>
      <c r="Q71" s="5">
        <f t="shared" si="7"/>
        <v>187.2</v>
      </c>
      <c r="R71" s="5">
        <v>187</v>
      </c>
      <c r="S71" s="1"/>
      <c r="T71" s="1">
        <f t="shared" ref="T71:T99" si="17">(F71+Q71)/O71</f>
        <v>13</v>
      </c>
      <c r="U71" s="1">
        <f t="shared" ref="U71:U99" si="18">F71/O71</f>
        <v>6.1678832116788325</v>
      </c>
      <c r="V71" s="1">
        <v>17.399999999999999</v>
      </c>
      <c r="W71" s="1">
        <v>14</v>
      </c>
      <c r="X71" s="1">
        <v>24.8</v>
      </c>
      <c r="Y71" s="1">
        <v>-0.2</v>
      </c>
      <c r="Z71" s="1">
        <v>23.8</v>
      </c>
      <c r="AA71" s="1">
        <v>15.6</v>
      </c>
      <c r="AB71" s="1">
        <v>22.4</v>
      </c>
      <c r="AC71" s="1">
        <v>24.8</v>
      </c>
      <c r="AD71" s="1">
        <v>9.5</v>
      </c>
      <c r="AE71" s="1">
        <v>23.6</v>
      </c>
      <c r="AF71" s="1" t="s">
        <v>105</v>
      </c>
      <c r="AG71" s="1">
        <f t="shared" ref="AG71:AG99" si="19">ROUND(G71*Q71,0)</f>
        <v>66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41</v>
      </c>
      <c r="C72" s="1">
        <v>16</v>
      </c>
      <c r="D72" s="1">
        <v>8</v>
      </c>
      <c r="E72" s="1">
        <v>10</v>
      </c>
      <c r="F72" s="1">
        <v>14</v>
      </c>
      <c r="G72" s="7">
        <v>0.3</v>
      </c>
      <c r="H72" s="1">
        <v>50</v>
      </c>
      <c r="I72" s="1" t="s">
        <v>36</v>
      </c>
      <c r="J72" s="1">
        <v>10</v>
      </c>
      <c r="K72" s="1">
        <f t="shared" si="14"/>
        <v>0</v>
      </c>
      <c r="L72" s="1"/>
      <c r="M72" s="1"/>
      <c r="N72" s="1"/>
      <c r="O72" s="1">
        <f t="shared" si="15"/>
        <v>2</v>
      </c>
      <c r="P72" s="5">
        <f t="shared" si="16"/>
        <v>12</v>
      </c>
      <c r="Q72" s="5">
        <f t="shared" ref="Q72:Q99" si="20">P72</f>
        <v>12</v>
      </c>
      <c r="R72" s="5">
        <v>12</v>
      </c>
      <c r="S72" s="1"/>
      <c r="T72" s="1">
        <f t="shared" si="17"/>
        <v>13</v>
      </c>
      <c r="U72" s="1">
        <f t="shared" si="18"/>
        <v>7</v>
      </c>
      <c r="V72" s="1">
        <v>1.6</v>
      </c>
      <c r="W72" s="1">
        <v>0</v>
      </c>
      <c r="X72" s="1">
        <v>0</v>
      </c>
      <c r="Y72" s="1">
        <v>3.2</v>
      </c>
      <c r="Z72" s="1">
        <v>-0.8</v>
      </c>
      <c r="AA72" s="1">
        <v>-0.8</v>
      </c>
      <c r="AB72" s="1">
        <v>-0.8</v>
      </c>
      <c r="AC72" s="1">
        <v>0</v>
      </c>
      <c r="AD72" s="1">
        <v>0</v>
      </c>
      <c r="AE72" s="1">
        <v>2.8</v>
      </c>
      <c r="AF72" s="1" t="s">
        <v>116</v>
      </c>
      <c r="AG72" s="1">
        <f t="shared" si="19"/>
        <v>4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117</v>
      </c>
      <c r="B73" s="1" t="s">
        <v>41</v>
      </c>
      <c r="C73" s="1"/>
      <c r="D73" s="1"/>
      <c r="E73" s="1"/>
      <c r="F73" s="1"/>
      <c r="G73" s="7">
        <v>0.11</v>
      </c>
      <c r="H73" s="1">
        <v>150</v>
      </c>
      <c r="I73" s="1" t="s">
        <v>36</v>
      </c>
      <c r="J73" s="1"/>
      <c r="K73" s="1">
        <f t="shared" si="14"/>
        <v>0</v>
      </c>
      <c r="L73" s="1"/>
      <c r="M73" s="1"/>
      <c r="N73" s="1"/>
      <c r="O73" s="1">
        <f t="shared" si="15"/>
        <v>0</v>
      </c>
      <c r="P73" s="18">
        <v>10</v>
      </c>
      <c r="Q73" s="5">
        <f t="shared" si="20"/>
        <v>10</v>
      </c>
      <c r="R73" s="5">
        <v>10</v>
      </c>
      <c r="S73" s="1"/>
      <c r="T73" s="1" t="e">
        <f t="shared" si="17"/>
        <v>#DIV/0!</v>
      </c>
      <c r="U73" s="1" t="e">
        <f t="shared" si="18"/>
        <v>#DIV/0!</v>
      </c>
      <c r="V73" s="1">
        <v>-0.2</v>
      </c>
      <c r="W73" s="1">
        <v>0</v>
      </c>
      <c r="X73" s="1">
        <v>0</v>
      </c>
      <c r="Y73" s="1">
        <v>0</v>
      </c>
      <c r="Z73" s="1">
        <v>0</v>
      </c>
      <c r="AA73" s="1">
        <v>1</v>
      </c>
      <c r="AB73" s="1">
        <v>1.4</v>
      </c>
      <c r="AC73" s="1">
        <v>0</v>
      </c>
      <c r="AD73" s="1">
        <v>0</v>
      </c>
      <c r="AE73" s="1">
        <v>0.4</v>
      </c>
      <c r="AF73" s="19" t="s">
        <v>148</v>
      </c>
      <c r="AG73" s="1">
        <f t="shared" si="19"/>
        <v>1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7" t="s">
        <v>118</v>
      </c>
      <c r="B74" s="1" t="s">
        <v>41</v>
      </c>
      <c r="C74" s="1"/>
      <c r="D74" s="1"/>
      <c r="E74" s="1"/>
      <c r="F74" s="1"/>
      <c r="G74" s="7">
        <v>0.06</v>
      </c>
      <c r="H74" s="1">
        <v>60</v>
      </c>
      <c r="I74" s="1" t="s">
        <v>36</v>
      </c>
      <c r="J74" s="1"/>
      <c r="K74" s="1">
        <f t="shared" si="14"/>
        <v>0</v>
      </c>
      <c r="L74" s="1"/>
      <c r="M74" s="1"/>
      <c r="N74" s="1"/>
      <c r="O74" s="1">
        <f t="shared" si="15"/>
        <v>0</v>
      </c>
      <c r="P74" s="18">
        <v>10</v>
      </c>
      <c r="Q74" s="5">
        <f t="shared" si="20"/>
        <v>10</v>
      </c>
      <c r="R74" s="5">
        <v>10</v>
      </c>
      <c r="S74" s="1"/>
      <c r="T74" s="1" t="e">
        <f t="shared" si="17"/>
        <v>#DIV/0!</v>
      </c>
      <c r="U74" s="1" t="e">
        <f t="shared" si="18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7" t="s">
        <v>37</v>
      </c>
      <c r="AG74" s="1">
        <f t="shared" si="19"/>
        <v>1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7" t="s">
        <v>119</v>
      </c>
      <c r="B75" s="1" t="s">
        <v>41</v>
      </c>
      <c r="C75" s="1"/>
      <c r="D75" s="1"/>
      <c r="E75" s="1"/>
      <c r="F75" s="1"/>
      <c r="G75" s="7">
        <v>0.06</v>
      </c>
      <c r="H75" s="1">
        <v>60</v>
      </c>
      <c r="I75" s="1" t="s">
        <v>36</v>
      </c>
      <c r="J75" s="1"/>
      <c r="K75" s="1">
        <f t="shared" si="14"/>
        <v>0</v>
      </c>
      <c r="L75" s="1"/>
      <c r="M75" s="1"/>
      <c r="N75" s="1"/>
      <c r="O75" s="1">
        <f t="shared" si="15"/>
        <v>0</v>
      </c>
      <c r="P75" s="18">
        <v>10</v>
      </c>
      <c r="Q75" s="5">
        <f t="shared" si="20"/>
        <v>10</v>
      </c>
      <c r="R75" s="5">
        <v>10</v>
      </c>
      <c r="S75" s="1"/>
      <c r="T75" s="1" t="e">
        <f t="shared" si="17"/>
        <v>#DIV/0!</v>
      </c>
      <c r="U75" s="1" t="e">
        <f t="shared" si="18"/>
        <v>#DIV/0!</v>
      </c>
      <c r="V75" s="1">
        <v>0</v>
      </c>
      <c r="W75" s="1">
        <v>0</v>
      </c>
      <c r="X75" s="1">
        <v>0</v>
      </c>
      <c r="Y75" s="1">
        <v>-0.2</v>
      </c>
      <c r="Z75" s="1">
        <v>0</v>
      </c>
      <c r="AA75" s="1">
        <v>0</v>
      </c>
      <c r="AB75" s="1">
        <v>-0.2</v>
      </c>
      <c r="AC75" s="1">
        <v>0</v>
      </c>
      <c r="AD75" s="1">
        <v>0</v>
      </c>
      <c r="AE75" s="1">
        <v>3</v>
      </c>
      <c r="AF75" s="17" t="s">
        <v>37</v>
      </c>
      <c r="AG75" s="1">
        <f t="shared" si="19"/>
        <v>1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7" t="s">
        <v>120</v>
      </c>
      <c r="B76" s="1" t="s">
        <v>41</v>
      </c>
      <c r="C76" s="1"/>
      <c r="D76" s="1"/>
      <c r="E76" s="1"/>
      <c r="F76" s="1"/>
      <c r="G76" s="7">
        <v>0.15</v>
      </c>
      <c r="H76" s="1">
        <v>60</v>
      </c>
      <c r="I76" s="1" t="s">
        <v>36</v>
      </c>
      <c r="J76" s="1"/>
      <c r="K76" s="1">
        <f t="shared" si="14"/>
        <v>0</v>
      </c>
      <c r="L76" s="1"/>
      <c r="M76" s="1"/>
      <c r="N76" s="1"/>
      <c r="O76" s="1">
        <f t="shared" si="15"/>
        <v>0</v>
      </c>
      <c r="P76" s="18">
        <v>10</v>
      </c>
      <c r="Q76" s="5">
        <f t="shared" si="20"/>
        <v>10</v>
      </c>
      <c r="R76" s="5">
        <v>10</v>
      </c>
      <c r="S76" s="1"/>
      <c r="T76" s="1" t="e">
        <f t="shared" si="17"/>
        <v>#DIV/0!</v>
      </c>
      <c r="U76" s="1" t="e">
        <f t="shared" si="18"/>
        <v>#DIV/0!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-0.8</v>
      </c>
      <c r="AB76" s="1">
        <v>-0.4</v>
      </c>
      <c r="AC76" s="1">
        <v>0.4</v>
      </c>
      <c r="AD76" s="1">
        <v>0</v>
      </c>
      <c r="AE76" s="1">
        <v>1</v>
      </c>
      <c r="AF76" s="17" t="s">
        <v>121</v>
      </c>
      <c r="AG76" s="1">
        <f t="shared" si="19"/>
        <v>2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4" t="s">
        <v>122</v>
      </c>
      <c r="B77" s="14" t="s">
        <v>41</v>
      </c>
      <c r="C77" s="14"/>
      <c r="D77" s="14"/>
      <c r="E77" s="14"/>
      <c r="F77" s="14"/>
      <c r="G77" s="15">
        <v>0</v>
      </c>
      <c r="H77" s="14">
        <v>40</v>
      </c>
      <c r="I77" s="14" t="s">
        <v>36</v>
      </c>
      <c r="J77" s="14"/>
      <c r="K77" s="14">
        <f t="shared" si="14"/>
        <v>0</v>
      </c>
      <c r="L77" s="14"/>
      <c r="M77" s="14"/>
      <c r="N77" s="14"/>
      <c r="O77" s="14">
        <f t="shared" si="15"/>
        <v>0</v>
      </c>
      <c r="P77" s="16"/>
      <c r="Q77" s="5">
        <f t="shared" si="20"/>
        <v>0</v>
      </c>
      <c r="R77" s="16"/>
      <c r="S77" s="14"/>
      <c r="T77" s="1" t="e">
        <f t="shared" si="17"/>
        <v>#DIV/0!</v>
      </c>
      <c r="U77" s="14" t="e">
        <f t="shared" si="18"/>
        <v>#DIV/0!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 t="s">
        <v>70</v>
      </c>
      <c r="AG77" s="1">
        <f t="shared" si="19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123</v>
      </c>
      <c r="B78" s="1" t="s">
        <v>41</v>
      </c>
      <c r="C78" s="1">
        <v>6</v>
      </c>
      <c r="D78" s="1"/>
      <c r="E78" s="1">
        <v>4</v>
      </c>
      <c r="F78" s="1">
        <v>2</v>
      </c>
      <c r="G78" s="7">
        <v>0.4</v>
      </c>
      <c r="H78" s="1">
        <v>55</v>
      </c>
      <c r="I78" s="1" t="s">
        <v>36</v>
      </c>
      <c r="J78" s="1">
        <v>4</v>
      </c>
      <c r="K78" s="1">
        <f t="shared" si="14"/>
        <v>0</v>
      </c>
      <c r="L78" s="1"/>
      <c r="M78" s="1"/>
      <c r="N78" s="1"/>
      <c r="O78" s="1">
        <f t="shared" si="15"/>
        <v>0.8</v>
      </c>
      <c r="P78" s="5">
        <f>11*O78-F78</f>
        <v>6.8000000000000007</v>
      </c>
      <c r="Q78" s="5">
        <v>0</v>
      </c>
      <c r="R78" s="5">
        <v>0</v>
      </c>
      <c r="S78" s="1" t="s">
        <v>156</v>
      </c>
      <c r="T78" s="1">
        <f t="shared" si="17"/>
        <v>2.5</v>
      </c>
      <c r="U78" s="1">
        <f t="shared" si="18"/>
        <v>2.5</v>
      </c>
      <c r="V78" s="1">
        <v>0</v>
      </c>
      <c r="W78" s="1">
        <v>0.4</v>
      </c>
      <c r="X78" s="1">
        <v>0.6</v>
      </c>
      <c r="Y78" s="1">
        <v>0.2</v>
      </c>
      <c r="Z78" s="1">
        <v>1</v>
      </c>
      <c r="AA78" s="1">
        <v>0</v>
      </c>
      <c r="AB78" s="1">
        <v>2</v>
      </c>
      <c r="AC78" s="1">
        <v>0</v>
      </c>
      <c r="AD78" s="1">
        <v>-1</v>
      </c>
      <c r="AE78" s="1">
        <v>1</v>
      </c>
      <c r="AF78" s="1" t="s">
        <v>160</v>
      </c>
      <c r="AG78" s="1">
        <f t="shared" si="19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4" t="s">
        <v>124</v>
      </c>
      <c r="B79" s="14" t="s">
        <v>35</v>
      </c>
      <c r="C79" s="14"/>
      <c r="D79" s="14"/>
      <c r="E79" s="14"/>
      <c r="F79" s="14"/>
      <c r="G79" s="15">
        <v>0</v>
      </c>
      <c r="H79" s="14">
        <v>55</v>
      </c>
      <c r="I79" s="14" t="s">
        <v>36</v>
      </c>
      <c r="J79" s="14"/>
      <c r="K79" s="14">
        <f t="shared" si="14"/>
        <v>0</v>
      </c>
      <c r="L79" s="14"/>
      <c r="M79" s="14"/>
      <c r="N79" s="14"/>
      <c r="O79" s="14">
        <f t="shared" si="15"/>
        <v>0</v>
      </c>
      <c r="P79" s="16"/>
      <c r="Q79" s="5">
        <f t="shared" si="20"/>
        <v>0</v>
      </c>
      <c r="R79" s="16"/>
      <c r="S79" s="14"/>
      <c r="T79" s="1" t="e">
        <f t="shared" si="17"/>
        <v>#DIV/0!</v>
      </c>
      <c r="U79" s="14" t="e">
        <f t="shared" si="18"/>
        <v>#DIV/0!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 t="s">
        <v>70</v>
      </c>
      <c r="AG79" s="1">
        <f t="shared" si="19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125</v>
      </c>
      <c r="B80" s="14" t="s">
        <v>35</v>
      </c>
      <c r="C80" s="14"/>
      <c r="D80" s="14"/>
      <c r="E80" s="14"/>
      <c r="F80" s="14"/>
      <c r="G80" s="15">
        <v>0</v>
      </c>
      <c r="H80" s="14">
        <v>55</v>
      </c>
      <c r="I80" s="14" t="s">
        <v>36</v>
      </c>
      <c r="J80" s="14"/>
      <c r="K80" s="14">
        <f t="shared" si="14"/>
        <v>0</v>
      </c>
      <c r="L80" s="14"/>
      <c r="M80" s="14"/>
      <c r="N80" s="14"/>
      <c r="O80" s="14">
        <f t="shared" si="15"/>
        <v>0</v>
      </c>
      <c r="P80" s="16"/>
      <c r="Q80" s="5">
        <f t="shared" si="20"/>
        <v>0</v>
      </c>
      <c r="R80" s="16"/>
      <c r="S80" s="14"/>
      <c r="T80" s="1" t="e">
        <f t="shared" si="17"/>
        <v>#DIV/0!</v>
      </c>
      <c r="U80" s="14" t="e">
        <f t="shared" si="18"/>
        <v>#DIV/0!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 t="s">
        <v>70</v>
      </c>
      <c r="AG80" s="1">
        <f t="shared" si="19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126</v>
      </c>
      <c r="B81" s="1" t="s">
        <v>41</v>
      </c>
      <c r="C81" s="1">
        <v>43</v>
      </c>
      <c r="D81" s="1">
        <v>1</v>
      </c>
      <c r="E81" s="1">
        <v>-1</v>
      </c>
      <c r="F81" s="1">
        <v>43</v>
      </c>
      <c r="G81" s="7">
        <v>0.4</v>
      </c>
      <c r="H81" s="1">
        <v>55</v>
      </c>
      <c r="I81" s="1" t="s">
        <v>36</v>
      </c>
      <c r="J81" s="1">
        <v>10</v>
      </c>
      <c r="K81" s="1">
        <f t="shared" si="14"/>
        <v>-11</v>
      </c>
      <c r="L81" s="1"/>
      <c r="M81" s="1"/>
      <c r="N81" s="1"/>
      <c r="O81" s="1">
        <f t="shared" si="15"/>
        <v>-0.2</v>
      </c>
      <c r="P81" s="5"/>
      <c r="Q81" s="5">
        <f t="shared" si="20"/>
        <v>0</v>
      </c>
      <c r="R81" s="5"/>
      <c r="S81" s="1"/>
      <c r="T81" s="1">
        <f t="shared" si="17"/>
        <v>-215</v>
      </c>
      <c r="U81" s="1">
        <f t="shared" si="18"/>
        <v>-215</v>
      </c>
      <c r="V81" s="1">
        <v>-1.6</v>
      </c>
      <c r="W81" s="1">
        <v>0</v>
      </c>
      <c r="X81" s="1">
        <v>1</v>
      </c>
      <c r="Y81" s="1">
        <v>1.2</v>
      </c>
      <c r="Z81" s="1">
        <v>2.4</v>
      </c>
      <c r="AA81" s="1">
        <v>3.8</v>
      </c>
      <c r="AB81" s="1">
        <v>1.2</v>
      </c>
      <c r="AC81" s="1">
        <v>2.8</v>
      </c>
      <c r="AD81" s="1">
        <v>5</v>
      </c>
      <c r="AE81" s="1">
        <v>14</v>
      </c>
      <c r="AF81" s="22" t="s">
        <v>45</v>
      </c>
      <c r="AG81" s="1">
        <f t="shared" si="19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127</v>
      </c>
      <c r="B82" s="1" t="s">
        <v>35</v>
      </c>
      <c r="C82" s="1">
        <v>24.254000000000001</v>
      </c>
      <c r="D82" s="1"/>
      <c r="E82" s="1"/>
      <c r="F82" s="1">
        <v>24.254000000000001</v>
      </c>
      <c r="G82" s="7">
        <v>1</v>
      </c>
      <c r="H82" s="1" t="e">
        <v>#N/A</v>
      </c>
      <c r="I82" s="1" t="s">
        <v>36</v>
      </c>
      <c r="J82" s="1"/>
      <c r="K82" s="1">
        <f t="shared" si="14"/>
        <v>0</v>
      </c>
      <c r="L82" s="1"/>
      <c r="M82" s="1"/>
      <c r="N82" s="1"/>
      <c r="O82" s="1">
        <f t="shared" si="15"/>
        <v>0</v>
      </c>
      <c r="P82" s="5"/>
      <c r="Q82" s="5">
        <f t="shared" si="20"/>
        <v>0</v>
      </c>
      <c r="R82" s="5"/>
      <c r="S82" s="1"/>
      <c r="T82" s="1" t="e">
        <f t="shared" si="17"/>
        <v>#DIV/0!</v>
      </c>
      <c r="U82" s="1" t="e">
        <f t="shared" si="18"/>
        <v>#DIV/0!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22" t="s">
        <v>45</v>
      </c>
      <c r="AG82" s="1">
        <f t="shared" si="19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128</v>
      </c>
      <c r="B83" s="1" t="s">
        <v>35</v>
      </c>
      <c r="C83" s="1">
        <v>8.9580000000000002</v>
      </c>
      <c r="D83" s="1">
        <v>6.5549999999999997</v>
      </c>
      <c r="E83" s="1"/>
      <c r="F83" s="1">
        <v>15.513</v>
      </c>
      <c r="G83" s="7">
        <v>1</v>
      </c>
      <c r="H83" s="1">
        <v>30</v>
      </c>
      <c r="I83" s="1" t="s">
        <v>36</v>
      </c>
      <c r="J83" s="1">
        <v>1.3</v>
      </c>
      <c r="K83" s="1">
        <f t="shared" si="14"/>
        <v>-1.3</v>
      </c>
      <c r="L83" s="1"/>
      <c r="M83" s="1"/>
      <c r="N83" s="1"/>
      <c r="O83" s="1">
        <f t="shared" si="15"/>
        <v>0</v>
      </c>
      <c r="P83" s="5"/>
      <c r="Q83" s="5">
        <f t="shared" si="20"/>
        <v>0</v>
      </c>
      <c r="R83" s="5"/>
      <c r="S83" s="1"/>
      <c r="T83" s="1" t="e">
        <f t="shared" si="17"/>
        <v>#DIV/0!</v>
      </c>
      <c r="U83" s="1" t="e">
        <f t="shared" si="18"/>
        <v>#DIV/0!</v>
      </c>
      <c r="V83" s="1">
        <v>0</v>
      </c>
      <c r="W83" s="1">
        <v>0</v>
      </c>
      <c r="X83" s="1">
        <v>0</v>
      </c>
      <c r="Y83" s="1">
        <v>0</v>
      </c>
      <c r="Z83" s="1">
        <v>-0.16</v>
      </c>
      <c r="AA83" s="1">
        <v>0</v>
      </c>
      <c r="AB83" s="1">
        <v>-0.106</v>
      </c>
      <c r="AC83" s="1">
        <v>0.5</v>
      </c>
      <c r="AD83" s="1">
        <v>-0.41149999999999998</v>
      </c>
      <c r="AE83" s="1">
        <v>0.96839999999999993</v>
      </c>
      <c r="AF83" s="23" t="s">
        <v>151</v>
      </c>
      <c r="AG83" s="1">
        <f t="shared" si="19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129</v>
      </c>
      <c r="B84" s="1" t="s">
        <v>41</v>
      </c>
      <c r="C84" s="1">
        <v>8</v>
      </c>
      <c r="D84" s="1">
        <v>18</v>
      </c>
      <c r="E84" s="1"/>
      <c r="F84" s="1">
        <v>18</v>
      </c>
      <c r="G84" s="7">
        <v>0.3</v>
      </c>
      <c r="H84" s="1" t="e">
        <v>#N/A</v>
      </c>
      <c r="I84" s="1" t="s">
        <v>36</v>
      </c>
      <c r="J84" s="1"/>
      <c r="K84" s="1">
        <f t="shared" si="14"/>
        <v>0</v>
      </c>
      <c r="L84" s="1"/>
      <c r="M84" s="1"/>
      <c r="N84" s="1"/>
      <c r="O84" s="1">
        <f t="shared" si="15"/>
        <v>0</v>
      </c>
      <c r="P84" s="5"/>
      <c r="Q84" s="5">
        <f t="shared" si="20"/>
        <v>0</v>
      </c>
      <c r="R84" s="5"/>
      <c r="S84" s="1"/>
      <c r="T84" s="1" t="e">
        <f t="shared" si="17"/>
        <v>#DIV/0!</v>
      </c>
      <c r="U84" s="1" t="e">
        <f t="shared" si="18"/>
        <v>#DIV/0!</v>
      </c>
      <c r="V84" s="1">
        <v>0</v>
      </c>
      <c r="W84" s="1">
        <v>0.8</v>
      </c>
      <c r="X84" s="1">
        <v>0</v>
      </c>
      <c r="Y84" s="1">
        <v>0</v>
      </c>
      <c r="Z84" s="1">
        <v>0</v>
      </c>
      <c r="AA84" s="1">
        <v>0</v>
      </c>
      <c r="AB84" s="1">
        <v>0.4</v>
      </c>
      <c r="AC84" s="1">
        <v>-0.2</v>
      </c>
      <c r="AD84" s="1">
        <v>0</v>
      </c>
      <c r="AE84" s="1">
        <v>0.4</v>
      </c>
      <c r="AF84" s="1"/>
      <c r="AG84" s="1">
        <f t="shared" si="19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130</v>
      </c>
      <c r="B85" s="1" t="s">
        <v>35</v>
      </c>
      <c r="C85" s="1">
        <v>194.15299999999999</v>
      </c>
      <c r="D85" s="1"/>
      <c r="E85" s="1">
        <v>39.225000000000001</v>
      </c>
      <c r="F85" s="1">
        <v>153.96299999999999</v>
      </c>
      <c r="G85" s="7">
        <v>1</v>
      </c>
      <c r="H85" s="1">
        <v>60</v>
      </c>
      <c r="I85" s="1" t="s">
        <v>36</v>
      </c>
      <c r="J85" s="1">
        <v>40.4</v>
      </c>
      <c r="K85" s="1">
        <f t="shared" si="14"/>
        <v>-1.1749999999999972</v>
      </c>
      <c r="L85" s="1"/>
      <c r="M85" s="1"/>
      <c r="N85" s="1"/>
      <c r="O85" s="1">
        <f t="shared" si="15"/>
        <v>7.8450000000000006</v>
      </c>
      <c r="P85" s="5"/>
      <c r="Q85" s="5">
        <f t="shared" si="20"/>
        <v>0</v>
      </c>
      <c r="R85" s="5"/>
      <c r="S85" s="1"/>
      <c r="T85" s="1">
        <f t="shared" si="17"/>
        <v>19.625621414913955</v>
      </c>
      <c r="U85" s="1">
        <f t="shared" si="18"/>
        <v>19.625621414913955</v>
      </c>
      <c r="V85" s="1">
        <v>9.5809999999999995</v>
      </c>
      <c r="W85" s="1">
        <v>9.4319999999999986</v>
      </c>
      <c r="X85" s="1">
        <v>7.8367999999999993</v>
      </c>
      <c r="Y85" s="1">
        <v>8.8981999999999992</v>
      </c>
      <c r="Z85" s="1">
        <v>6.944</v>
      </c>
      <c r="AA85" s="1">
        <v>5.6070000000000002</v>
      </c>
      <c r="AB85" s="1">
        <v>13.882999999999999</v>
      </c>
      <c r="AC85" s="1">
        <v>1.516</v>
      </c>
      <c r="AD85" s="1">
        <v>0</v>
      </c>
      <c r="AE85" s="1">
        <v>8.2159999999999993</v>
      </c>
      <c r="AF85" s="22" t="s">
        <v>45</v>
      </c>
      <c r="AG85" s="1">
        <f t="shared" si="19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131</v>
      </c>
      <c r="B86" s="1" t="s">
        <v>35</v>
      </c>
      <c r="C86" s="1">
        <v>80.364000000000004</v>
      </c>
      <c r="D86" s="1">
        <v>539.61099999999999</v>
      </c>
      <c r="E86" s="1">
        <v>72.277000000000001</v>
      </c>
      <c r="F86" s="1">
        <v>545.16999999999996</v>
      </c>
      <c r="G86" s="7">
        <v>1</v>
      </c>
      <c r="H86" s="1">
        <v>60</v>
      </c>
      <c r="I86" s="1" t="s">
        <v>36</v>
      </c>
      <c r="J86" s="1">
        <v>252.7</v>
      </c>
      <c r="K86" s="1">
        <f t="shared" si="14"/>
        <v>-180.423</v>
      </c>
      <c r="L86" s="1"/>
      <c r="M86" s="1"/>
      <c r="N86" s="1"/>
      <c r="O86" s="1">
        <f t="shared" si="15"/>
        <v>14.455400000000001</v>
      </c>
      <c r="P86" s="5"/>
      <c r="Q86" s="5">
        <v>150</v>
      </c>
      <c r="R86" s="5">
        <v>150</v>
      </c>
      <c r="S86" s="1" t="s">
        <v>152</v>
      </c>
      <c r="T86" s="1">
        <f t="shared" si="17"/>
        <v>48.090678915837671</v>
      </c>
      <c r="U86" s="1">
        <f t="shared" si="18"/>
        <v>37.713933893216371</v>
      </c>
      <c r="V86" s="1">
        <v>68.823800000000006</v>
      </c>
      <c r="W86" s="1">
        <v>32.188200000000002</v>
      </c>
      <c r="X86" s="1">
        <v>4.3322000000000003</v>
      </c>
      <c r="Y86" s="1">
        <v>43.811399999999999</v>
      </c>
      <c r="Z86" s="1">
        <v>20.368200000000002</v>
      </c>
      <c r="AA86" s="1">
        <v>27.8048</v>
      </c>
      <c r="AB86" s="1">
        <v>28.565999999999999</v>
      </c>
      <c r="AC86" s="1">
        <v>28.556999999999999</v>
      </c>
      <c r="AD86" s="1">
        <v>1.31</v>
      </c>
      <c r="AE86" s="1">
        <v>52.767000000000003</v>
      </c>
      <c r="AF86" s="22" t="s">
        <v>45</v>
      </c>
      <c r="AG86" s="1">
        <f t="shared" si="19"/>
        <v>150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132</v>
      </c>
      <c r="B87" s="1" t="s">
        <v>35</v>
      </c>
      <c r="C87" s="1">
        <v>137.90299999999999</v>
      </c>
      <c r="D87" s="1"/>
      <c r="E87" s="1">
        <v>103.486</v>
      </c>
      <c r="F87" s="1">
        <v>33.436999999999998</v>
      </c>
      <c r="G87" s="7">
        <v>1</v>
      </c>
      <c r="H87" s="1">
        <v>60</v>
      </c>
      <c r="I87" s="1" t="s">
        <v>36</v>
      </c>
      <c r="J87" s="1">
        <v>115.4</v>
      </c>
      <c r="K87" s="1">
        <f t="shared" si="14"/>
        <v>-11.914000000000001</v>
      </c>
      <c r="L87" s="1"/>
      <c r="M87" s="1"/>
      <c r="N87" s="1"/>
      <c r="O87" s="1">
        <f t="shared" si="15"/>
        <v>20.697200000000002</v>
      </c>
      <c r="P87" s="5">
        <f>7*O87-F87</f>
        <v>111.44340000000001</v>
      </c>
      <c r="Q87" s="5">
        <v>150</v>
      </c>
      <c r="R87" s="5">
        <v>150</v>
      </c>
      <c r="S87" s="1" t="s">
        <v>153</v>
      </c>
      <c r="T87" s="1">
        <f t="shared" si="17"/>
        <v>8.8628896662350467</v>
      </c>
      <c r="U87" s="1">
        <f t="shared" si="18"/>
        <v>1.6155325358019439</v>
      </c>
      <c r="V87" s="1">
        <v>3.9809999999999999</v>
      </c>
      <c r="W87" s="1">
        <v>5.7657999999999996</v>
      </c>
      <c r="X87" s="1">
        <v>7.9542000000000002</v>
      </c>
      <c r="Y87" s="1">
        <v>2.9948000000000001</v>
      </c>
      <c r="Z87" s="1">
        <v>2.9832000000000001</v>
      </c>
      <c r="AA87" s="1">
        <v>4.1479999999999997</v>
      </c>
      <c r="AB87" s="1">
        <v>5.16</v>
      </c>
      <c r="AC87" s="1">
        <v>3.0488</v>
      </c>
      <c r="AD87" s="1">
        <v>0</v>
      </c>
      <c r="AE87" s="1">
        <v>2.5680000000000001</v>
      </c>
      <c r="AF87" s="23" t="s">
        <v>50</v>
      </c>
      <c r="AG87" s="1">
        <f t="shared" si="19"/>
        <v>150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133</v>
      </c>
      <c r="B88" s="1" t="s">
        <v>41</v>
      </c>
      <c r="C88" s="1">
        <v>2</v>
      </c>
      <c r="D88" s="1">
        <v>30</v>
      </c>
      <c r="E88" s="1">
        <v>5</v>
      </c>
      <c r="F88" s="1">
        <v>26</v>
      </c>
      <c r="G88" s="7">
        <v>0.5</v>
      </c>
      <c r="H88" s="1">
        <v>60</v>
      </c>
      <c r="I88" s="1" t="s">
        <v>36</v>
      </c>
      <c r="J88" s="1">
        <v>7</v>
      </c>
      <c r="K88" s="1">
        <f t="shared" si="14"/>
        <v>-2</v>
      </c>
      <c r="L88" s="1"/>
      <c r="M88" s="1"/>
      <c r="N88" s="1"/>
      <c r="O88" s="1">
        <f t="shared" si="15"/>
        <v>1</v>
      </c>
      <c r="P88" s="5"/>
      <c r="Q88" s="5">
        <f t="shared" si="20"/>
        <v>0</v>
      </c>
      <c r="R88" s="5"/>
      <c r="S88" s="1"/>
      <c r="T88" s="1">
        <f t="shared" si="17"/>
        <v>26</v>
      </c>
      <c r="U88" s="1">
        <f t="shared" si="18"/>
        <v>26</v>
      </c>
      <c r="V88" s="1">
        <v>1</v>
      </c>
      <c r="W88" s="1">
        <v>3.4</v>
      </c>
      <c r="X88" s="1">
        <v>1.4</v>
      </c>
      <c r="Y88" s="1">
        <v>0.6</v>
      </c>
      <c r="Z88" s="1">
        <v>2.6</v>
      </c>
      <c r="AA88" s="1">
        <v>0.8</v>
      </c>
      <c r="AB88" s="1">
        <v>2.6</v>
      </c>
      <c r="AC88" s="1">
        <v>0.2</v>
      </c>
      <c r="AD88" s="1">
        <v>1</v>
      </c>
      <c r="AE88" s="1">
        <v>1.6</v>
      </c>
      <c r="AF88" s="1"/>
      <c r="AG88" s="1">
        <f t="shared" si="19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134</v>
      </c>
      <c r="B89" s="1" t="s">
        <v>41</v>
      </c>
      <c r="C89" s="1">
        <v>16</v>
      </c>
      <c r="D89" s="1">
        <v>69</v>
      </c>
      <c r="E89" s="1">
        <v>17</v>
      </c>
      <c r="F89" s="1">
        <v>54</v>
      </c>
      <c r="G89" s="7">
        <v>0.5</v>
      </c>
      <c r="H89" s="1">
        <v>40</v>
      </c>
      <c r="I89" s="1" t="s">
        <v>36</v>
      </c>
      <c r="J89" s="1">
        <v>31</v>
      </c>
      <c r="K89" s="1">
        <f t="shared" si="14"/>
        <v>-14</v>
      </c>
      <c r="L89" s="1"/>
      <c r="M89" s="1"/>
      <c r="N89" s="1"/>
      <c r="O89" s="1">
        <f t="shared" si="15"/>
        <v>3.4</v>
      </c>
      <c r="P89" s="5"/>
      <c r="Q89" s="5">
        <f t="shared" si="20"/>
        <v>0</v>
      </c>
      <c r="R89" s="5"/>
      <c r="S89" s="1"/>
      <c r="T89" s="1">
        <f t="shared" si="17"/>
        <v>15.882352941176471</v>
      </c>
      <c r="U89" s="1">
        <f t="shared" si="18"/>
        <v>15.882352941176471</v>
      </c>
      <c r="V89" s="1">
        <v>6.8</v>
      </c>
      <c r="W89" s="1">
        <v>5.2</v>
      </c>
      <c r="X89" s="1">
        <v>4.5999999999999996</v>
      </c>
      <c r="Y89" s="1">
        <v>5</v>
      </c>
      <c r="Z89" s="1">
        <v>10.4</v>
      </c>
      <c r="AA89" s="1">
        <v>-0.8</v>
      </c>
      <c r="AB89" s="1">
        <v>10.199999999999999</v>
      </c>
      <c r="AC89" s="1">
        <v>5</v>
      </c>
      <c r="AD89" s="1">
        <v>8.5</v>
      </c>
      <c r="AE89" s="1">
        <v>7.4</v>
      </c>
      <c r="AF89" s="1"/>
      <c r="AG89" s="1">
        <f t="shared" si="19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135</v>
      </c>
      <c r="B90" s="1" t="s">
        <v>41</v>
      </c>
      <c r="C90" s="1"/>
      <c r="D90" s="1">
        <v>32</v>
      </c>
      <c r="E90" s="1">
        <v>10</v>
      </c>
      <c r="F90" s="1">
        <v>22</v>
      </c>
      <c r="G90" s="7">
        <v>0.5</v>
      </c>
      <c r="H90" s="1">
        <v>60</v>
      </c>
      <c r="I90" s="1" t="s">
        <v>36</v>
      </c>
      <c r="J90" s="1">
        <v>10</v>
      </c>
      <c r="K90" s="1">
        <f t="shared" si="14"/>
        <v>0</v>
      </c>
      <c r="L90" s="1"/>
      <c r="M90" s="1"/>
      <c r="N90" s="1"/>
      <c r="O90" s="1">
        <f t="shared" si="15"/>
        <v>2</v>
      </c>
      <c r="P90" s="5">
        <f t="shared" ref="P90:P94" si="21">13*O90-F90</f>
        <v>4</v>
      </c>
      <c r="Q90" s="5">
        <f t="shared" si="20"/>
        <v>4</v>
      </c>
      <c r="R90" s="5">
        <v>4</v>
      </c>
      <c r="S90" s="1"/>
      <c r="T90" s="1">
        <f t="shared" si="17"/>
        <v>13</v>
      </c>
      <c r="U90" s="1">
        <f t="shared" si="18"/>
        <v>11</v>
      </c>
      <c r="V90" s="1">
        <v>-0.2</v>
      </c>
      <c r="W90" s="1">
        <v>3.2</v>
      </c>
      <c r="X90" s="1">
        <v>1</v>
      </c>
      <c r="Y90" s="1">
        <v>1.4</v>
      </c>
      <c r="Z90" s="1">
        <v>2.6</v>
      </c>
      <c r="AA90" s="1">
        <v>1.4</v>
      </c>
      <c r="AB90" s="1">
        <v>3.4</v>
      </c>
      <c r="AC90" s="1">
        <v>2</v>
      </c>
      <c r="AD90" s="1">
        <v>1.5</v>
      </c>
      <c r="AE90" s="1">
        <v>3.2</v>
      </c>
      <c r="AF90" s="1"/>
      <c r="AG90" s="1">
        <f t="shared" si="19"/>
        <v>2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136</v>
      </c>
      <c r="B91" s="1" t="s">
        <v>41</v>
      </c>
      <c r="C91" s="1">
        <v>5</v>
      </c>
      <c r="D91" s="1">
        <v>27</v>
      </c>
      <c r="E91" s="1"/>
      <c r="F91" s="1">
        <v>20</v>
      </c>
      <c r="G91" s="7">
        <v>0.4</v>
      </c>
      <c r="H91" s="1" t="e">
        <v>#N/A</v>
      </c>
      <c r="I91" s="1" t="s">
        <v>36</v>
      </c>
      <c r="J91" s="1">
        <v>1</v>
      </c>
      <c r="K91" s="1">
        <f t="shared" si="14"/>
        <v>-1</v>
      </c>
      <c r="L91" s="1"/>
      <c r="M91" s="1"/>
      <c r="N91" s="1"/>
      <c r="O91" s="1">
        <f t="shared" si="15"/>
        <v>0</v>
      </c>
      <c r="P91" s="5"/>
      <c r="Q91" s="5">
        <f t="shared" si="20"/>
        <v>0</v>
      </c>
      <c r="R91" s="5"/>
      <c r="S91" s="1"/>
      <c r="T91" s="1" t="e">
        <f t="shared" si="17"/>
        <v>#DIV/0!</v>
      </c>
      <c r="U91" s="1" t="e">
        <f t="shared" si="18"/>
        <v>#DIV/0!</v>
      </c>
      <c r="V91" s="1">
        <v>2.6</v>
      </c>
      <c r="W91" s="1">
        <v>1.6</v>
      </c>
      <c r="X91" s="1">
        <v>0.4</v>
      </c>
      <c r="Y91" s="1">
        <v>3</v>
      </c>
      <c r="Z91" s="1">
        <v>3</v>
      </c>
      <c r="AA91" s="1">
        <v>-0.2</v>
      </c>
      <c r="AB91" s="1">
        <v>4.8</v>
      </c>
      <c r="AC91" s="1">
        <v>-0.2</v>
      </c>
      <c r="AD91" s="1">
        <v>1</v>
      </c>
      <c r="AE91" s="1">
        <v>2.6</v>
      </c>
      <c r="AF91" s="22" t="s">
        <v>45</v>
      </c>
      <c r="AG91" s="1">
        <f t="shared" si="19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137</v>
      </c>
      <c r="B92" s="1" t="s">
        <v>41</v>
      </c>
      <c r="C92" s="1">
        <v>15</v>
      </c>
      <c r="D92" s="1">
        <v>20</v>
      </c>
      <c r="E92" s="1">
        <v>1</v>
      </c>
      <c r="F92" s="1">
        <v>27</v>
      </c>
      <c r="G92" s="7">
        <v>0.4</v>
      </c>
      <c r="H92" s="1" t="e">
        <v>#N/A</v>
      </c>
      <c r="I92" s="1" t="s">
        <v>36</v>
      </c>
      <c r="J92" s="1">
        <v>5</v>
      </c>
      <c r="K92" s="1">
        <f t="shared" si="14"/>
        <v>-4</v>
      </c>
      <c r="L92" s="1"/>
      <c r="M92" s="1"/>
      <c r="N92" s="1"/>
      <c r="O92" s="1">
        <f t="shared" si="15"/>
        <v>0.2</v>
      </c>
      <c r="P92" s="5"/>
      <c r="Q92" s="5">
        <f t="shared" si="20"/>
        <v>0</v>
      </c>
      <c r="R92" s="5"/>
      <c r="S92" s="1"/>
      <c r="T92" s="1">
        <f t="shared" si="17"/>
        <v>135</v>
      </c>
      <c r="U92" s="1">
        <f t="shared" si="18"/>
        <v>135</v>
      </c>
      <c r="V92" s="1">
        <v>2.2000000000000002</v>
      </c>
      <c r="W92" s="1">
        <v>0.8</v>
      </c>
      <c r="X92" s="1">
        <v>0.4</v>
      </c>
      <c r="Y92" s="1">
        <v>2.2000000000000002</v>
      </c>
      <c r="Z92" s="1">
        <v>2</v>
      </c>
      <c r="AA92" s="1">
        <v>1</v>
      </c>
      <c r="AB92" s="1">
        <v>3.4</v>
      </c>
      <c r="AC92" s="1">
        <v>0.8</v>
      </c>
      <c r="AD92" s="1">
        <v>0.5</v>
      </c>
      <c r="AE92" s="1">
        <v>1.6</v>
      </c>
      <c r="AF92" s="22" t="s">
        <v>45</v>
      </c>
      <c r="AG92" s="1">
        <f t="shared" si="19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138</v>
      </c>
      <c r="B93" s="1" t="s">
        <v>41</v>
      </c>
      <c r="C93" s="1">
        <v>5</v>
      </c>
      <c r="D93" s="1">
        <v>198</v>
      </c>
      <c r="E93" s="1">
        <v>30</v>
      </c>
      <c r="F93" s="1">
        <v>169</v>
      </c>
      <c r="G93" s="7">
        <v>0.35</v>
      </c>
      <c r="H93" s="1" t="e">
        <v>#N/A</v>
      </c>
      <c r="I93" s="1" t="s">
        <v>36</v>
      </c>
      <c r="J93" s="1">
        <v>40</v>
      </c>
      <c r="K93" s="1">
        <f t="shared" si="14"/>
        <v>-10</v>
      </c>
      <c r="L93" s="1"/>
      <c r="M93" s="1"/>
      <c r="N93" s="1"/>
      <c r="O93" s="1">
        <f t="shared" si="15"/>
        <v>6</v>
      </c>
      <c r="P93" s="5"/>
      <c r="Q93" s="5">
        <f t="shared" si="20"/>
        <v>0</v>
      </c>
      <c r="R93" s="5"/>
      <c r="S93" s="1"/>
      <c r="T93" s="1">
        <f t="shared" si="17"/>
        <v>28.166666666666668</v>
      </c>
      <c r="U93" s="1">
        <f t="shared" si="18"/>
        <v>28.166666666666668</v>
      </c>
      <c r="V93" s="1">
        <v>10.8</v>
      </c>
      <c r="W93" s="1">
        <v>10.199999999999999</v>
      </c>
      <c r="X93" s="1">
        <v>7.8</v>
      </c>
      <c r="Y93" s="1">
        <v>0</v>
      </c>
      <c r="Z93" s="1">
        <v>9.6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139</v>
      </c>
      <c r="AG93" s="1">
        <f t="shared" si="19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140</v>
      </c>
      <c r="B94" s="1" t="s">
        <v>41</v>
      </c>
      <c r="C94" s="1">
        <v>9.8680000000000003</v>
      </c>
      <c r="D94" s="1">
        <v>72</v>
      </c>
      <c r="E94" s="1">
        <v>21</v>
      </c>
      <c r="F94" s="1">
        <v>50.868000000000002</v>
      </c>
      <c r="G94" s="7">
        <v>0.3</v>
      </c>
      <c r="H94" s="1" t="e">
        <v>#N/A</v>
      </c>
      <c r="I94" s="1" t="s">
        <v>36</v>
      </c>
      <c r="J94" s="1">
        <v>37</v>
      </c>
      <c r="K94" s="1">
        <f t="shared" si="14"/>
        <v>-16</v>
      </c>
      <c r="L94" s="1"/>
      <c r="M94" s="1"/>
      <c r="N94" s="1"/>
      <c r="O94" s="1">
        <f t="shared" si="15"/>
        <v>4.2</v>
      </c>
      <c r="P94" s="5">
        <f t="shared" si="21"/>
        <v>3.7319999999999993</v>
      </c>
      <c r="Q94" s="5">
        <v>60</v>
      </c>
      <c r="R94" s="5">
        <v>90</v>
      </c>
      <c r="S94" s="1" t="s">
        <v>153</v>
      </c>
      <c r="T94" s="1">
        <f t="shared" si="17"/>
        <v>26.397142857142853</v>
      </c>
      <c r="U94" s="1">
        <f t="shared" si="18"/>
        <v>12.111428571428572</v>
      </c>
      <c r="V94" s="1">
        <v>3.8</v>
      </c>
      <c r="W94" s="1">
        <v>8.1999999999999993</v>
      </c>
      <c r="X94" s="1">
        <v>4.6264000000000003</v>
      </c>
      <c r="Y94" s="1">
        <v>-1.2</v>
      </c>
      <c r="Z94" s="1">
        <v>10.4</v>
      </c>
      <c r="AA94" s="1">
        <v>2.2000000000000002</v>
      </c>
      <c r="AB94" s="1">
        <v>7.2</v>
      </c>
      <c r="AC94" s="1">
        <v>2.6</v>
      </c>
      <c r="AD94" s="1">
        <v>2.5</v>
      </c>
      <c r="AE94" s="1">
        <v>9</v>
      </c>
      <c r="AF94" s="1"/>
      <c r="AG94" s="1">
        <f t="shared" si="19"/>
        <v>18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141</v>
      </c>
      <c r="B95" s="1" t="s">
        <v>41</v>
      </c>
      <c r="C95" s="1">
        <v>-1</v>
      </c>
      <c r="D95" s="1">
        <v>1</v>
      </c>
      <c r="E95" s="1"/>
      <c r="F95" s="1"/>
      <c r="G95" s="7">
        <v>0</v>
      </c>
      <c r="H95" s="1" t="e">
        <v>#N/A</v>
      </c>
      <c r="I95" s="1" t="s">
        <v>142</v>
      </c>
      <c r="J95" s="1"/>
      <c r="K95" s="1">
        <f t="shared" si="14"/>
        <v>0</v>
      </c>
      <c r="L95" s="1"/>
      <c r="M95" s="1"/>
      <c r="N95" s="1"/>
      <c r="O95" s="1">
        <f t="shared" si="15"/>
        <v>0</v>
      </c>
      <c r="P95" s="5"/>
      <c r="Q95" s="5">
        <f t="shared" si="20"/>
        <v>0</v>
      </c>
      <c r="R95" s="5"/>
      <c r="S95" s="1"/>
      <c r="T95" s="1" t="e">
        <f t="shared" si="17"/>
        <v>#DIV/0!</v>
      </c>
      <c r="U95" s="1" t="e">
        <f t="shared" si="18"/>
        <v>#DIV/0!</v>
      </c>
      <c r="V95" s="1">
        <v>10.8</v>
      </c>
      <c r="W95" s="1">
        <v>26.6</v>
      </c>
      <c r="X95" s="1">
        <v>10.199999999999999</v>
      </c>
      <c r="Y95" s="1">
        <v>11.8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142</v>
      </c>
      <c r="AG95" s="1">
        <f t="shared" si="19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143</v>
      </c>
      <c r="B96" s="1" t="s">
        <v>35</v>
      </c>
      <c r="C96" s="1">
        <v>-25.87</v>
      </c>
      <c r="D96" s="1">
        <v>25.87</v>
      </c>
      <c r="E96" s="1"/>
      <c r="F96" s="1"/>
      <c r="G96" s="7">
        <v>0</v>
      </c>
      <c r="H96" s="1" t="e">
        <v>#N/A</v>
      </c>
      <c r="I96" s="1" t="s">
        <v>142</v>
      </c>
      <c r="J96" s="1"/>
      <c r="K96" s="1">
        <f t="shared" si="14"/>
        <v>0</v>
      </c>
      <c r="L96" s="1"/>
      <c r="M96" s="1"/>
      <c r="N96" s="1"/>
      <c r="O96" s="1">
        <f t="shared" si="15"/>
        <v>0</v>
      </c>
      <c r="P96" s="5"/>
      <c r="Q96" s="5">
        <f t="shared" si="20"/>
        <v>0</v>
      </c>
      <c r="R96" s="5"/>
      <c r="S96" s="1"/>
      <c r="T96" s="1" t="e">
        <f t="shared" si="17"/>
        <v>#DIV/0!</v>
      </c>
      <c r="U96" s="1" t="e">
        <f t="shared" si="18"/>
        <v>#DIV/0!</v>
      </c>
      <c r="V96" s="1">
        <v>2.726</v>
      </c>
      <c r="W96" s="1">
        <v>2.448</v>
      </c>
      <c r="X96" s="1">
        <v>2.4</v>
      </c>
      <c r="Y96" s="1">
        <v>2.1520000000000001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142</v>
      </c>
      <c r="AG96" s="1">
        <f t="shared" si="19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20" t="s">
        <v>144</v>
      </c>
      <c r="B97" s="1" t="s">
        <v>41</v>
      </c>
      <c r="C97" s="1"/>
      <c r="D97" s="1"/>
      <c r="E97" s="21">
        <v>88</v>
      </c>
      <c r="F97" s="21">
        <v>-88</v>
      </c>
      <c r="G97" s="7">
        <v>0</v>
      </c>
      <c r="H97" s="1" t="e">
        <v>#N/A</v>
      </c>
      <c r="I97" s="1" t="s">
        <v>142</v>
      </c>
      <c r="J97" s="1">
        <v>88</v>
      </c>
      <c r="K97" s="1">
        <f t="shared" si="14"/>
        <v>0</v>
      </c>
      <c r="L97" s="1"/>
      <c r="M97" s="1"/>
      <c r="N97" s="1"/>
      <c r="O97" s="1">
        <f t="shared" si="15"/>
        <v>17.600000000000001</v>
      </c>
      <c r="P97" s="5"/>
      <c r="Q97" s="5">
        <f t="shared" si="20"/>
        <v>0</v>
      </c>
      <c r="R97" s="5"/>
      <c r="S97" s="1"/>
      <c r="T97" s="1">
        <f t="shared" si="17"/>
        <v>-5</v>
      </c>
      <c r="U97" s="1">
        <f t="shared" si="18"/>
        <v>-5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 t="s">
        <v>142</v>
      </c>
      <c r="AG97" s="1">
        <f t="shared" si="19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20" t="s">
        <v>145</v>
      </c>
      <c r="B98" s="1" t="s">
        <v>41</v>
      </c>
      <c r="C98" s="1">
        <v>-11</v>
      </c>
      <c r="D98" s="1">
        <v>60</v>
      </c>
      <c r="E98" s="21">
        <v>70</v>
      </c>
      <c r="F98" s="21">
        <v>-21</v>
      </c>
      <c r="G98" s="7">
        <v>0</v>
      </c>
      <c r="H98" s="1" t="e">
        <v>#N/A</v>
      </c>
      <c r="I98" s="1" t="s">
        <v>142</v>
      </c>
      <c r="J98" s="1">
        <v>70</v>
      </c>
      <c r="K98" s="1">
        <f t="shared" si="14"/>
        <v>0</v>
      </c>
      <c r="L98" s="1"/>
      <c r="M98" s="1"/>
      <c r="N98" s="1"/>
      <c r="O98" s="1">
        <f t="shared" si="15"/>
        <v>14</v>
      </c>
      <c r="P98" s="5"/>
      <c r="Q98" s="5">
        <f t="shared" si="20"/>
        <v>0</v>
      </c>
      <c r="R98" s="5"/>
      <c r="S98" s="1"/>
      <c r="T98" s="1">
        <f t="shared" si="17"/>
        <v>-1.5</v>
      </c>
      <c r="U98" s="1">
        <f t="shared" si="18"/>
        <v>-1.5</v>
      </c>
      <c r="V98" s="1">
        <v>2.2000000000000002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 t="s">
        <v>142</v>
      </c>
      <c r="AG98" s="1">
        <f t="shared" si="19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20" t="s">
        <v>146</v>
      </c>
      <c r="B99" s="1" t="s">
        <v>41</v>
      </c>
      <c r="C99" s="1"/>
      <c r="D99" s="1"/>
      <c r="E99" s="21">
        <v>17</v>
      </c>
      <c r="F99" s="21">
        <v>-17</v>
      </c>
      <c r="G99" s="7">
        <v>0</v>
      </c>
      <c r="H99" s="1" t="e">
        <v>#N/A</v>
      </c>
      <c r="I99" s="1" t="s">
        <v>142</v>
      </c>
      <c r="J99" s="1">
        <v>17</v>
      </c>
      <c r="K99" s="1">
        <f t="shared" si="14"/>
        <v>0</v>
      </c>
      <c r="L99" s="1"/>
      <c r="M99" s="1"/>
      <c r="N99" s="1"/>
      <c r="O99" s="1">
        <f t="shared" si="15"/>
        <v>3.4</v>
      </c>
      <c r="P99" s="5"/>
      <c r="Q99" s="5">
        <f t="shared" si="20"/>
        <v>0</v>
      </c>
      <c r="R99" s="5"/>
      <c r="S99" s="1"/>
      <c r="T99" s="1">
        <f t="shared" si="17"/>
        <v>-5</v>
      </c>
      <c r="U99" s="1">
        <f t="shared" si="18"/>
        <v>-5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 t="s">
        <v>142</v>
      </c>
      <c r="AG99" s="1">
        <f t="shared" si="19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G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2025-03-10T08:06:35Z</dcterms:created>
  <dcterms:modified xsi:type="dcterms:W3CDTF">2025-03-11T07:27:04Z</dcterms:modified>
</cp:coreProperties>
</file>