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342D437A-00C7-4940-A360-AF64DD29B8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3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Y105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45" i="1" l="1"/>
  <c r="Y64" i="1"/>
  <c r="Y82" i="1"/>
  <c r="Y88" i="1"/>
  <c r="Y27" i="1"/>
  <c r="Y31" i="1"/>
  <c r="Y41" i="1"/>
  <c r="Y56" i="1"/>
  <c r="Y72" i="1"/>
  <c r="Y9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Z355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Z26" i="1" s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6" i="1"/>
  <c r="Z81" i="1" s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Z114" i="1" s="1"/>
  <c r="BN110" i="1"/>
  <c r="Z112" i="1"/>
  <c r="BN112" i="1"/>
  <c r="Y115" i="1"/>
  <c r="Z118" i="1"/>
  <c r="Z120" i="1" s="1"/>
  <c r="BN118" i="1"/>
  <c r="Z124" i="1"/>
  <c r="Z130" i="1" s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Z164" i="1" s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Z187" i="1" s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Z209" i="1" s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Z231" i="1" s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Z362" i="1" s="1"/>
  <c r="Y363" i="1"/>
  <c r="BP367" i="1"/>
  <c r="BN367" i="1"/>
  <c r="Z367" i="1"/>
  <c r="Y371" i="1"/>
  <c r="Z377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Z371" i="1" s="1"/>
  <c r="BP369" i="1"/>
  <c r="BN369" i="1"/>
  <c r="Z369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Z480" i="1" s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Z538" i="1" s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614" i="1"/>
  <c r="Z416" i="1"/>
  <c r="Z224" i="1"/>
  <c r="Z455" i="1"/>
  <c r="Z442" i="1"/>
  <c r="Z401" i="1"/>
  <c r="Z285" i="1"/>
  <c r="Z273" i="1"/>
  <c r="Z596" i="1"/>
  <c r="Z295" i="1"/>
  <c r="Z243" i="1"/>
  <c r="Z105" i="1"/>
  <c r="Z94" i="1"/>
  <c r="Z72" i="1"/>
  <c r="Z647" i="1" s="1"/>
  <c r="Y646" i="1"/>
  <c r="Z256" i="1"/>
  <c r="Y642" i="1"/>
</calcChain>
</file>

<file path=xl/sharedStrings.xml><?xml version="1.0" encoding="utf-8"?>
<sst xmlns="http://schemas.openxmlformats.org/spreadsheetml/2006/main" count="3021" uniqueCount="1063">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</sst>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3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45">
        <v>4680115882539</v>
      </c>
      <c r="E37" s="746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5">
        <v>4607091385687</v>
      </c>
      <c r="E38" s="746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customHeight="1" x14ac:dyDescent="0.25">
      <c r="A58" s="762" t="s">
        <v>139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90</v>
      </c>
      <c r="Y59" s="742">
        <f>IFERROR(IF(X59="",0,CEILING((X59/$H59),1)*$H59),"")</f>
        <v>97.2</v>
      </c>
      <c r="Z59" s="36">
        <f>IFERROR(IF(Y59=0,"",ROUNDUP(Y59/H59,0)*0.01898),"")</f>
        <v>0.17082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93.624999999999986</v>
      </c>
      <c r="BN59" s="64">
        <f>IFERROR(Y59*I59/H59,"0")</f>
        <v>101.11499999999998</v>
      </c>
      <c r="BO59" s="64">
        <f>IFERROR(1/J59*(X59/H59),"0")</f>
        <v>0.13020833333333331</v>
      </c>
      <c r="BP59" s="64">
        <f>IFERROR(1/J59*(Y59/H59),"0")</f>
        <v>0.140625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8.3333333333333321</v>
      </c>
      <c r="Y63" s="743">
        <f>IFERROR(Y59/H59,"0")+IFERROR(Y60/H60,"0")+IFERROR(Y61/H61,"0")+IFERROR(Y62/H62,"0")</f>
        <v>9</v>
      </c>
      <c r="Z63" s="743">
        <f>IFERROR(IF(Z59="",0,Z59),"0")+IFERROR(IF(Z60="",0,Z60),"0")+IFERROR(IF(Z61="",0,Z61),"0")+IFERROR(IF(Z62="",0,Z62),"0")</f>
        <v>0.17082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90</v>
      </c>
      <c r="Y64" s="743">
        <f>IFERROR(SUM(Y59:Y62),"0")</f>
        <v>97.2</v>
      </c>
      <c r="Z64" s="37"/>
      <c r="AA64" s="744"/>
      <c r="AB64" s="744"/>
      <c r="AC64" s="744"/>
    </row>
    <row r="65" spans="1:68" ht="14.25" customHeight="1" x14ac:dyDescent="0.25">
      <c r="A65" s="762" t="s">
        <v>150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181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189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customHeight="1" x14ac:dyDescent="0.25">
      <c r="A100" s="54" t="s">
        <v>202</v>
      </c>
      <c r="B100" s="54" t="s">
        <v>204</v>
      </c>
      <c r="C100" s="31">
        <v>4301051718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207</v>
      </c>
      <c r="C101" s="31">
        <v>4301052039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83" t="s">
        <v>208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2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1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customHeight="1" x14ac:dyDescent="0.25">
      <c r="A132" s="762" t="s">
        <v>181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256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257</v>
      </c>
      <c r="B140" s="54" t="s">
        <v>260</v>
      </c>
      <c r="C140" s="31">
        <v>4301011564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150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4301031235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150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290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291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139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150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297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53" t="s">
        <v>320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139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150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customHeight="1" x14ac:dyDescent="0.25">
      <c r="A226" s="762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44" t="s">
        <v>386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396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416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441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453</v>
      </c>
      <c r="B268" s="54" t="s">
        <v>454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459</v>
      </c>
      <c r="B270" s="54" t="s">
        <v>460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468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471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480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498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511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524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537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541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130</v>
      </c>
      <c r="Y349" s="742">
        <f t="shared" si="61"/>
        <v>140.4</v>
      </c>
      <c r="Z349" s="36">
        <f>IFERROR(IF(Y349=0,"",ROUNDUP(Y349/H349,0)*0.01898),"")</f>
        <v>0.24674000000000001</v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135.23611111111109</v>
      </c>
      <c r="BN349" s="64">
        <f t="shared" si="63"/>
        <v>146.05499999999998</v>
      </c>
      <c r="BO349" s="64">
        <f t="shared" si="64"/>
        <v>0.18807870370370369</v>
      </c>
      <c r="BP349" s="64">
        <f t="shared" si="65"/>
        <v>0.203125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12.037037037037036</v>
      </c>
      <c r="Y355" s="743">
        <f>IFERROR(Y347/H347,"0")+IFERROR(Y348/H348,"0")+IFERROR(Y349/H349,"0")+IFERROR(Y350/H350,"0")+IFERROR(Y351/H351,"0")+IFERROR(Y352/H352,"0")+IFERROR(Y353/H353,"0")+IFERROR(Y354/H354,"0")</f>
        <v>13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0.24674000000000001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130</v>
      </c>
      <c r="Y356" s="743">
        <f>IFERROR(SUM(Y347:Y354),"0")</f>
        <v>140.4</v>
      </c>
      <c r="Z356" s="37"/>
      <c r="AA356" s="744"/>
      <c r="AB356" s="744"/>
      <c r="AC356" s="744"/>
    </row>
    <row r="357" spans="1:68" ht="14.25" customHeight="1" x14ac:dyDescent="0.25">
      <c r="A357" s="762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130</v>
      </c>
      <c r="Y358" s="742">
        <f>IFERROR(IF(X358="",0,CEILING((X358/$H358),1)*$H358),"")</f>
        <v>130.20000000000002</v>
      </c>
      <c r="Z358" s="36">
        <f>IFERROR(IF(Y358=0,"",ROUNDUP(Y358/H358,0)*0.00902),"")</f>
        <v>0.27961999999999998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138.35714285714286</v>
      </c>
      <c r="BN358" s="64">
        <f>IFERROR(Y358*I358/H358,"0")</f>
        <v>138.57</v>
      </c>
      <c r="BO358" s="64">
        <f>IFERROR(1/J358*(X358/H358),"0")</f>
        <v>0.23448773448773449</v>
      </c>
      <c r="BP358" s="64">
        <f>IFERROR(1/J358*(Y358/H358),"0")</f>
        <v>0.23484848484848489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20</v>
      </c>
      <c r="Y359" s="742">
        <f>IFERROR(IF(X359="",0,CEILING((X359/$H359),1)*$H359),"")</f>
        <v>21</v>
      </c>
      <c r="Z359" s="36">
        <f>IFERROR(IF(Y359=0,"",ROUNDUP(Y359/H359,0)*0.00902),"")</f>
        <v>4.5100000000000001E-2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21.285714285714281</v>
      </c>
      <c r="BN359" s="64">
        <f>IFERROR(Y359*I359/H359,"0")</f>
        <v>22.349999999999998</v>
      </c>
      <c r="BO359" s="64">
        <f>IFERROR(1/J359*(X359/H359),"0")</f>
        <v>3.6075036075036072E-2</v>
      </c>
      <c r="BP359" s="64">
        <f>IFERROR(1/J359*(Y359/H359),"0")</f>
        <v>3.787878787878788E-2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35.714285714285715</v>
      </c>
      <c r="Y362" s="743">
        <f>IFERROR(Y358/H358,"0")+IFERROR(Y359/H359,"0")+IFERROR(Y360/H360,"0")+IFERROR(Y361/H361,"0")</f>
        <v>36</v>
      </c>
      <c r="Z362" s="743">
        <f>IFERROR(IF(Z358="",0,Z358),"0")+IFERROR(IF(Z359="",0,Z359),"0")+IFERROR(IF(Z360="",0,Z360),"0")+IFERROR(IF(Z361="",0,Z361),"0")</f>
        <v>0.32472000000000001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150</v>
      </c>
      <c r="Y363" s="743">
        <f>IFERROR(SUM(Y358:Y361),"0")</f>
        <v>151.20000000000002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900</v>
      </c>
      <c r="Y365" s="742">
        <f t="shared" ref="Y365:Y370" si="66">IFERROR(IF(X365="",0,CEILING((X365/$H365),1)*$H365),"")</f>
        <v>904.8</v>
      </c>
      <c r="Z365" s="36">
        <f>IFERROR(IF(Y365=0,"",ROUNDUP(Y365/H365,0)*0.01898),"")</f>
        <v>2.2016800000000001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959.19230769230785</v>
      </c>
      <c r="BN365" s="64">
        <f t="shared" ref="BN365:BN370" si="68">IFERROR(Y365*I365/H365,"0")</f>
        <v>964.30799999999999</v>
      </c>
      <c r="BO365" s="64">
        <f t="shared" ref="BO365:BO370" si="69">IFERROR(1/J365*(X365/H365),"0")</f>
        <v>1.8028846153846154</v>
      </c>
      <c r="BP365" s="64">
        <f t="shared" ref="BP365:BP370" si="70">IFERROR(1/J365*(Y365/H365),"0")</f>
        <v>1.8125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115.38461538461539</v>
      </c>
      <c r="Y371" s="743">
        <f>IFERROR(Y365/H365,"0")+IFERROR(Y366/H366,"0")+IFERROR(Y367/H367,"0")+IFERROR(Y368/H368,"0")+IFERROR(Y369/H369,"0")+IFERROR(Y370/H370,"0")</f>
        <v>116</v>
      </c>
      <c r="Z371" s="743">
        <f>IFERROR(IF(Z365="",0,Z365),"0")+IFERROR(IF(Z366="",0,Z366),"0")+IFERROR(IF(Z367="",0,Z367),"0")+IFERROR(IF(Z368="",0,Z368),"0")+IFERROR(IF(Z369="",0,Z369),"0")+IFERROR(IF(Z370="",0,Z370),"0")</f>
        <v>2.2016800000000001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900</v>
      </c>
      <c r="Y372" s="743">
        <f>IFERROR(SUM(Y365:Y370),"0")</f>
        <v>904.8</v>
      </c>
      <c r="Z372" s="37"/>
      <c r="AA372" s="744"/>
      <c r="AB372" s="744"/>
      <c r="AC372" s="744"/>
    </row>
    <row r="373" spans="1:68" ht="14.25" customHeight="1" x14ac:dyDescent="0.25">
      <c r="A373" s="762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120</v>
      </c>
      <c r="Y406" s="742">
        <f t="shared" ref="Y406:Y415" si="71">IFERROR(IF(X406="",0,CEILING((X406/$H406),1)*$H406),"")</f>
        <v>120</v>
      </c>
      <c r="Z406" s="36">
        <f>IFERROR(IF(Y406=0,"",ROUNDUP(Y406/H406,0)*0.02175),"")</f>
        <v>0.17399999999999999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123.84</v>
      </c>
      <c r="BN406" s="64">
        <f t="shared" ref="BN406:BN415" si="73">IFERROR(Y406*I406/H406,"0")</f>
        <v>123.84</v>
      </c>
      <c r="BO406" s="64">
        <f t="shared" ref="BO406:BO415" si="74">IFERROR(1/J406*(X406/H406),"0")</f>
        <v>0.16666666666666666</v>
      </c>
      <c r="BP406" s="64">
        <f t="shared" ref="BP406:BP415" si="75">IFERROR(1/J406*(Y406/H406),"0")</f>
        <v>0.16666666666666666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30</v>
      </c>
      <c r="Y408" s="742">
        <f t="shared" si="71"/>
        <v>30</v>
      </c>
      <c r="Z408" s="36">
        <f>IFERROR(IF(Y408=0,"",ROUNDUP(Y408/H408,0)*0.02175),"")</f>
        <v>4.3499999999999997E-2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30.96</v>
      </c>
      <c r="BN408" s="64">
        <f t="shared" si="73"/>
        <v>30.96</v>
      </c>
      <c r="BO408" s="64">
        <f t="shared" si="74"/>
        <v>4.1666666666666664E-2</v>
      </c>
      <c r="BP408" s="64">
        <f t="shared" si="75"/>
        <v>4.1666666666666664E-2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200</v>
      </c>
      <c r="Y412" s="742">
        <f t="shared" si="71"/>
        <v>210</v>
      </c>
      <c r="Z412" s="36">
        <f>IFERROR(IF(Y412=0,"",ROUNDUP(Y412/H412,0)*0.02175),"")</f>
        <v>0.30449999999999999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206.4</v>
      </c>
      <c r="BN412" s="64">
        <f t="shared" si="73"/>
        <v>216.72</v>
      </c>
      <c r="BO412" s="64">
        <f t="shared" si="74"/>
        <v>0.27777777777777779</v>
      </c>
      <c r="BP412" s="64">
        <f t="shared" si="75"/>
        <v>0.29166666666666663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23.333333333333336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0.52200000000000002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350</v>
      </c>
      <c r="Y417" s="743">
        <f>IFERROR(SUM(Y406:Y415),"0")</f>
        <v>360</v>
      </c>
      <c r="Z417" s="37"/>
      <c r="AA417" s="744"/>
      <c r="AB417" s="744"/>
      <c r="AC417" s="744"/>
    </row>
    <row r="418" spans="1:68" ht="14.25" customHeight="1" x14ac:dyDescent="0.25">
      <c r="A418" s="762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800</v>
      </c>
      <c r="Y419" s="742">
        <f>IFERROR(IF(X419="",0,CEILING((X419/$H419),1)*$H419),"")</f>
        <v>810</v>
      </c>
      <c r="Z419" s="36">
        <f>IFERROR(IF(Y419=0,"",ROUNDUP(Y419/H419,0)*0.02175),"")</f>
        <v>1.1744999999999999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825.6</v>
      </c>
      <c r="BN419" s="64">
        <f>IFERROR(Y419*I419/H419,"0")</f>
        <v>835.92000000000007</v>
      </c>
      <c r="BO419" s="64">
        <f>IFERROR(1/J419*(X419/H419),"0")</f>
        <v>1.1111111111111112</v>
      </c>
      <c r="BP419" s="64">
        <f>IFERROR(1/J419*(Y419/H419),"0")</f>
        <v>1.125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53.333333333333336</v>
      </c>
      <c r="Y421" s="743">
        <f>IFERROR(Y419/H419,"0")+IFERROR(Y420/H420,"0")</f>
        <v>54</v>
      </c>
      <c r="Z421" s="743">
        <f>IFERROR(IF(Z419="",0,Z419),"0")+IFERROR(IF(Z420="",0,Z420),"0")</f>
        <v>1.1744999999999999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800</v>
      </c>
      <c r="Y422" s="743">
        <f>IFERROR(SUM(Y419:Y420),"0")</f>
        <v>810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150</v>
      </c>
      <c r="Y450" s="742">
        <f>IFERROR(IF(X450="",0,CEILING((X450/$H450),1)*$H450),"")</f>
        <v>153</v>
      </c>
      <c r="Z450" s="36">
        <f>IFERROR(IF(Y450=0,"",ROUNDUP(Y450/H450,0)*0.01898),"")</f>
        <v>0.32266</v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158.64999999999998</v>
      </c>
      <c r="BN450" s="64">
        <f>IFERROR(Y450*I450/H450,"0")</f>
        <v>161.82299999999998</v>
      </c>
      <c r="BO450" s="64">
        <f>IFERROR(1/J450*(X450/H450),"0")</f>
        <v>0.26041666666666669</v>
      </c>
      <c r="BP450" s="64">
        <f>IFERROR(1/J450*(Y450/H450),"0")</f>
        <v>0.265625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16.666666666666668</v>
      </c>
      <c r="Y455" s="743">
        <f>IFERROR(Y450/H450,"0")+IFERROR(Y451/H451,"0")+IFERROR(Y452/H452,"0")+IFERROR(Y453/H453,"0")+IFERROR(Y454/H454,"0")</f>
        <v>17</v>
      </c>
      <c r="Z455" s="743">
        <f>IFERROR(IF(Z450="",0,Z450),"0")+IFERROR(IF(Z451="",0,Z451),"0")+IFERROR(IF(Z452="",0,Z452),"0")+IFERROR(IF(Z453="",0,Z453),"0")+IFERROR(IF(Z454="",0,Z454),"0")</f>
        <v>0.32266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150</v>
      </c>
      <c r="Y456" s="743">
        <f>IFERROR(SUM(Y450:Y454),"0")</f>
        <v>153</v>
      </c>
      <c r="Z456" s="37"/>
      <c r="AA456" s="744"/>
      <c r="AB456" s="744"/>
      <c r="AC456" s="744"/>
    </row>
    <row r="457" spans="1:68" ht="14.25" customHeight="1" x14ac:dyDescent="0.25">
      <c r="A457" s="762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200</v>
      </c>
      <c r="Y527" s="742">
        <f t="shared" si="87"/>
        <v>200.64000000000001</v>
      </c>
      <c r="Z527" s="36">
        <f t="shared" si="88"/>
        <v>0.45448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213.63636363636363</v>
      </c>
      <c r="BN527" s="64">
        <f t="shared" si="90"/>
        <v>214.32</v>
      </c>
      <c r="BO527" s="64">
        <f t="shared" si="91"/>
        <v>0.36421911421911418</v>
      </c>
      <c r="BP527" s="64">
        <f t="shared" si="92"/>
        <v>0.36538461538461542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37.878787878787875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0.45448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200</v>
      </c>
      <c r="Y539" s="743">
        <f>IFERROR(SUM(Y522:Y537),"0")</f>
        <v>200.64000000000001</v>
      </c>
      <c r="Z539" s="37"/>
      <c r="AA539" s="744"/>
      <c r="AB539" s="744"/>
      <c r="AC539" s="744"/>
    </row>
    <row r="540" spans="1:68" ht="14.25" customHeight="1" x14ac:dyDescent="0.25">
      <c r="A540" s="762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150</v>
      </c>
      <c r="Y541" s="742">
        <f>IFERROR(IF(X541="",0,CEILING((X541/$H541),1)*$H541),"")</f>
        <v>153.12</v>
      </c>
      <c r="Z541" s="36">
        <f>IFERROR(IF(Y541=0,"",ROUNDUP(Y541/H541,0)*0.01196),"")</f>
        <v>0.34683999999999998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160.22727272727272</v>
      </c>
      <c r="BN541" s="64">
        <f>IFERROR(Y541*I541/H541,"0")</f>
        <v>163.56</v>
      </c>
      <c r="BO541" s="64">
        <f>IFERROR(1/J541*(X541/H541),"0")</f>
        <v>0.27316433566433568</v>
      </c>
      <c r="BP541" s="64">
        <f>IFERROR(1/J541*(Y541/H541),"0")</f>
        <v>0.27884615384615385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42" t="s">
        <v>856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28.409090909090907</v>
      </c>
      <c r="Y545" s="743">
        <f>IFERROR(Y541/H541,"0")+IFERROR(Y542/H542,"0")+IFERROR(Y543/H543,"0")+IFERROR(Y544/H544,"0")</f>
        <v>29</v>
      </c>
      <c r="Z545" s="743">
        <f>IFERROR(IF(Z541="",0,Z541),"0")+IFERROR(IF(Z542="",0,Z542),"0")+IFERROR(IF(Z543="",0,Z543),"0")+IFERROR(IF(Z544="",0,Z544),"0")</f>
        <v>0.34683999999999998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150</v>
      </c>
      <c r="Y546" s="743">
        <f>IFERROR(SUM(Y541:Y544),"0")</f>
        <v>153.12</v>
      </c>
      <c r="Z546" s="37"/>
      <c r="AA546" s="744"/>
      <c r="AB546" s="744"/>
      <c r="AC546" s="744"/>
    </row>
    <row r="547" spans="1:68" ht="14.25" customHeight="1" x14ac:dyDescent="0.25">
      <c r="A547" s="762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30</v>
      </c>
      <c r="Y548" s="742">
        <f t="shared" ref="Y548:Y559" si="93">IFERROR(IF(X548="",0,CEILING((X548/$H548),1)*$H548),"")</f>
        <v>31.68</v>
      </c>
      <c r="Z548" s="36">
        <f>IFERROR(IF(Y548=0,"",ROUNDUP(Y548/H548,0)*0.01196),"")</f>
        <v>7.1760000000000004E-2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32.04545454545454</v>
      </c>
      <c r="BN548" s="64">
        <f t="shared" ref="BN548:BN559" si="95">IFERROR(Y548*I548/H548,"0")</f>
        <v>33.839999999999996</v>
      </c>
      <c r="BO548" s="64">
        <f t="shared" ref="BO548:BO559" si="96">IFERROR(1/J548*(X548/H548),"0")</f>
        <v>5.4632867132867136E-2</v>
      </c>
      <c r="BP548" s="64">
        <f t="shared" ref="BP548:BP559" si="97">IFERROR(1/J548*(Y548/H548),"0")</f>
        <v>5.7692307692307696E-2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5.6818181818181817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7.1760000000000004E-2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30</v>
      </c>
      <c r="Y561" s="743">
        <f>IFERROR(SUM(Y548:Y559),"0")</f>
        <v>31.68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40</v>
      </c>
      <c r="Y609" s="742">
        <f>IFERROR(IF(X609="",0,CEILING((X609/$H609),1)*$H609),"")</f>
        <v>46.8</v>
      </c>
      <c r="Z609" s="36">
        <f>IFERROR(IF(Y609=0,"",ROUNDUP(Y609/H609,0)*0.01898),"")</f>
        <v>0.11388000000000001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42.66153846153847</v>
      </c>
      <c r="BN609" s="64">
        <f>IFERROR(Y609*I609/H609,"0")</f>
        <v>49.914000000000001</v>
      </c>
      <c r="BO609" s="64">
        <f>IFERROR(1/J609*(X609/H609),"0")</f>
        <v>8.0128205128205135E-2</v>
      </c>
      <c r="BP609" s="64">
        <f>IFERROR(1/J609*(Y609/H609),"0")</f>
        <v>9.375E-2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5.1282051282051286</v>
      </c>
      <c r="Y614" s="743">
        <f>IFERROR(Y609/H609,"0")+IFERROR(Y610/H610,"0")+IFERROR(Y611/H611,"0")+IFERROR(Y612/H612,"0")+IFERROR(Y613/H613,"0")</f>
        <v>6</v>
      </c>
      <c r="Z614" s="743">
        <f>IFERROR(IF(Z609="",0,Z609),"0")+IFERROR(IF(Z610="",0,Z610),"0")+IFERROR(IF(Z611="",0,Z611),"0")+IFERROR(IF(Z612="",0,Z612),"0")+IFERROR(IF(Z613="",0,Z613),"0")</f>
        <v>0.11388000000000001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40</v>
      </c>
      <c r="Y615" s="743">
        <f>IFERROR(SUM(Y609:Y613),"0")</f>
        <v>46.8</v>
      </c>
      <c r="Z615" s="37"/>
      <c r="AA615" s="744"/>
      <c r="AB615" s="744"/>
      <c r="AC615" s="744"/>
    </row>
    <row r="616" spans="1:68" ht="14.25" customHeight="1" x14ac:dyDescent="0.25">
      <c r="A616" s="762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2990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3048.8399999999997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3141.716905316905</v>
      </c>
      <c r="Y643" s="743">
        <f>IFERROR(SUM(BN22:BN639),"0")</f>
        <v>3203.2950000000001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6</v>
      </c>
      <c r="Y644" s="38">
        <f>ROUNDUP(SUM(BP22:BP639),0)</f>
        <v>6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3291.716905316905</v>
      </c>
      <c r="Y645" s="743">
        <f>GrossWeightTotalR+PalletQtyTotalR*25</f>
        <v>3353.2950000000001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341.90050690050691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348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5.9500800000000007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290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189</v>
      </c>
      <c r="F650" s="763" t="s">
        <v>215</v>
      </c>
      <c r="G650" s="763" t="s">
        <v>256</v>
      </c>
      <c r="H650" s="763" t="s">
        <v>88</v>
      </c>
      <c r="I650" s="763" t="s">
        <v>291</v>
      </c>
      <c r="J650" s="763" t="s">
        <v>320</v>
      </c>
      <c r="K650" s="763" t="s">
        <v>396</v>
      </c>
      <c r="L650" s="763" t="s">
        <v>416</v>
      </c>
      <c r="M650" s="763" t="s">
        <v>441</v>
      </c>
      <c r="N650" s="739"/>
      <c r="O650" s="763" t="s">
        <v>468</v>
      </c>
      <c r="P650" s="763" t="s">
        <v>471</v>
      </c>
      <c r="Q650" s="763" t="s">
        <v>480</v>
      </c>
      <c r="R650" s="763" t="s">
        <v>498</v>
      </c>
      <c r="S650" s="763" t="s">
        <v>511</v>
      </c>
      <c r="T650" s="763" t="s">
        <v>524</v>
      </c>
      <c r="U650" s="763" t="s">
        <v>537</v>
      </c>
      <c r="V650" s="763" t="s">
        <v>541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97.2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1196.4000000000001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1170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153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385.44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46.8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2025-03-11T08:18:40Z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