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3,25 Теплова\"/>
    </mc:Choice>
  </mc:AlternateContent>
  <xr:revisionPtr revIDLastSave="0" documentId="13_ncr:1_{ACB358A4-0F1E-4073-9BDB-09057B08B7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Y257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K652" i="1" s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41" i="1"/>
  <c r="Y45" i="1"/>
  <c r="Y64" i="1"/>
  <c r="Y82" i="1"/>
  <c r="Y95" i="1"/>
  <c r="Y105" i="1"/>
  <c r="Y120" i="1"/>
  <c r="Y130" i="1"/>
  <c r="Y151" i="1"/>
  <c r="Y164" i="1"/>
  <c r="Y170" i="1"/>
  <c r="Y176" i="1"/>
  <c r="Y194" i="1"/>
  <c r="BP218" i="1"/>
  <c r="BN218" i="1"/>
  <c r="Z218" i="1"/>
  <c r="Y244" i="1"/>
  <c r="BP251" i="1"/>
  <c r="BN251" i="1"/>
  <c r="Z251" i="1"/>
  <c r="M652" i="1"/>
  <c r="Y273" i="1"/>
  <c r="BP264" i="1"/>
  <c r="BN264" i="1"/>
  <c r="Z264" i="1"/>
  <c r="BP268" i="1"/>
  <c r="BN268" i="1"/>
  <c r="Z268" i="1"/>
  <c r="BP272" i="1"/>
  <c r="BN272" i="1"/>
  <c r="Z272" i="1"/>
  <c r="O652" i="1"/>
  <c r="Y278" i="1"/>
  <c r="BP277" i="1"/>
  <c r="BN277" i="1"/>
  <c r="Z277" i="1"/>
  <c r="Z278" i="1" s="1"/>
  <c r="P652" i="1"/>
  <c r="Y285" i="1"/>
  <c r="BP282" i="1"/>
  <c r="BN282" i="1"/>
  <c r="Z282" i="1"/>
  <c r="Y318" i="1"/>
  <c r="BP317" i="1"/>
  <c r="BN317" i="1"/>
  <c r="Z317" i="1"/>
  <c r="Z318" i="1" s="1"/>
  <c r="Y324" i="1"/>
  <c r="BP321" i="1"/>
  <c r="BN321" i="1"/>
  <c r="Z321" i="1"/>
  <c r="Z323" i="1" s="1"/>
  <c r="BP348" i="1"/>
  <c r="BN348" i="1"/>
  <c r="Z348" i="1"/>
  <c r="Z355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Y31" i="1"/>
  <c r="Y56" i="1"/>
  <c r="Y72" i="1"/>
  <c r="Y88" i="1"/>
  <c r="Y114" i="1"/>
  <c r="Y136" i="1"/>
  <c r="Y141" i="1"/>
  <c r="Y147" i="1"/>
  <c r="Y187" i="1"/>
  <c r="Y198" i="1"/>
  <c r="Y210" i="1"/>
  <c r="BP216" i="1"/>
  <c r="BN216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L652" i="1"/>
  <c r="Y256" i="1"/>
  <c r="BP247" i="1"/>
  <c r="BN247" i="1"/>
  <c r="Z247" i="1"/>
  <c r="BP255" i="1"/>
  <c r="BN255" i="1"/>
  <c r="Z255" i="1"/>
  <c r="Y260" i="1"/>
  <c r="BP259" i="1"/>
  <c r="BN259" i="1"/>
  <c r="Z259" i="1"/>
  <c r="Z260" i="1" s="1"/>
  <c r="Y261" i="1"/>
  <c r="Y274" i="1"/>
  <c r="Y279" i="1"/>
  <c r="BP291" i="1"/>
  <c r="BN291" i="1"/>
  <c r="Z291" i="1"/>
  <c r="BP308" i="1"/>
  <c r="BN308" i="1"/>
  <c r="Z308" i="1"/>
  <c r="Z309" i="1" s="1"/>
  <c r="S652" i="1"/>
  <c r="Y314" i="1"/>
  <c r="BP313" i="1"/>
  <c r="BN313" i="1"/>
  <c r="Z313" i="1"/>
  <c r="Z314" i="1" s="1"/>
  <c r="Y315" i="1"/>
  <c r="Y319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Z362" i="1" s="1"/>
  <c r="Y363" i="1"/>
  <c r="BP367" i="1"/>
  <c r="BN367" i="1"/>
  <c r="Z367" i="1"/>
  <c r="Y371" i="1"/>
  <c r="Z377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Z480" i="1" s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Z538" i="1" s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Z614" i="1" s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596" i="1"/>
  <c r="Z295" i="1"/>
  <c r="Z243" i="1"/>
  <c r="Z105" i="1"/>
  <c r="Z94" i="1"/>
  <c r="Z72" i="1"/>
  <c r="Z647" i="1" s="1"/>
  <c r="Y646" i="1"/>
  <c r="Z285" i="1"/>
  <c r="Z273" i="1"/>
  <c r="Z416" i="1"/>
  <c r="Z224" i="1"/>
  <c r="Z256" i="1"/>
  <c r="Z455" i="1"/>
  <c r="Z442" i="1"/>
  <c r="Z401" i="1"/>
  <c r="Y642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<sst xmlns="http://schemas.openxmlformats.org/spreadsheetml/2006/main" count="3021" uniqueCount="1063">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</sst>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8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20</v>
      </c>
      <c r="Y201" s="742">
        <f t="shared" ref="Y201:Y208" si="30">IFERROR(IF(X201="",0,CEILING((X201/$H201),1)*$H201),"")</f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20.777777777777779</v>
      </c>
      <c r="BN201" s="64">
        <f t="shared" ref="BN201:BN208" si="32">IFERROR(Y201*I201/H201,"0")</f>
        <v>22.44</v>
      </c>
      <c r="BO201" s="64">
        <f t="shared" ref="BO201:BO208" si="33">IFERROR(1/J201*(X201/H201),"0")</f>
        <v>2.8058361391694722E-2</v>
      </c>
      <c r="BP201" s="64">
        <f t="shared" ref="BP201:BP208" si="34">IFERROR(1/J201*(Y201/H201),"0")</f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10</v>
      </c>
      <c r="Y202" s="742">
        <f t="shared" si="30"/>
        <v>10.8</v>
      </c>
      <c r="Z202" s="36">
        <f>IFERROR(IF(Y202=0,"",ROUNDUP(Y202/H202,0)*0.00902),"")</f>
        <v>1.804E-2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10.388888888888889</v>
      </c>
      <c r="BN202" s="64">
        <f t="shared" si="32"/>
        <v>11.22</v>
      </c>
      <c r="BO202" s="64">
        <f t="shared" si="33"/>
        <v>1.4029180695847361E-2</v>
      </c>
      <c r="BP202" s="64">
        <f t="shared" si="34"/>
        <v>1.5151515151515152E-2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20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20.777777777777779</v>
      </c>
      <c r="BN203" s="64">
        <f t="shared" si="32"/>
        <v>22.44</v>
      </c>
      <c r="BO203" s="64">
        <f t="shared" si="33"/>
        <v>2.8058361391694722E-2</v>
      </c>
      <c r="BP203" s="64">
        <f t="shared" si="34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20</v>
      </c>
      <c r="Y204" s="742">
        <f t="shared" si="30"/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20.777777777777779</v>
      </c>
      <c r="BN204" s="64">
        <f t="shared" si="32"/>
        <v>22.44</v>
      </c>
      <c r="BO204" s="64">
        <f t="shared" si="33"/>
        <v>2.8058361391694722E-2</v>
      </c>
      <c r="BP204" s="64">
        <f t="shared" si="34"/>
        <v>3.0303030303030304E-2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12.962962962962962</v>
      </c>
      <c r="Y209" s="743">
        <f>IFERROR(Y201/H201,"0")+IFERROR(Y202/H202,"0")+IFERROR(Y203/H203,"0")+IFERROR(Y204/H204,"0")+IFERROR(Y205/H205,"0")+IFERROR(Y206/H206,"0")+IFERROR(Y207/H207,"0")+IFERROR(Y208/H208,"0")</f>
        <v>14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0.12628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70</v>
      </c>
      <c r="Y210" s="743">
        <f>IFERROR(SUM(Y201:Y208),"0")</f>
        <v>75.600000000000009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200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206.4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0.27777777777777779</v>
      </c>
      <c r="BP406" s="64">
        <f t="shared" ref="BP406:BP415" si="75">IFERROR(1/J406*(Y406/H406),"0")</f>
        <v>0.29166666666666663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100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103.2</v>
      </c>
      <c r="BN408" s="64">
        <f t="shared" si="73"/>
        <v>108.36</v>
      </c>
      <c r="BO408" s="64">
        <f t="shared" si="74"/>
        <v>0.1388888888888889</v>
      </c>
      <c r="BP408" s="64">
        <f t="shared" si="75"/>
        <v>0.14583333333333331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100</v>
      </c>
      <c r="Y412" s="742">
        <f t="shared" si="71"/>
        <v>105</v>
      </c>
      <c r="Z412" s="36">
        <f>IFERROR(IF(Y412=0,"",ROUNDUP(Y412/H412,0)*0.02175),"")</f>
        <v>0.15225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103.2</v>
      </c>
      <c r="BN412" s="64">
        <f t="shared" si="73"/>
        <v>108.36</v>
      </c>
      <c r="BO412" s="64">
        <f t="shared" si="74"/>
        <v>0.1388888888888889</v>
      </c>
      <c r="BP412" s="64">
        <f t="shared" si="75"/>
        <v>0.14583333333333331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26.666666666666668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0.60899999999999999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400</v>
      </c>
      <c r="Y417" s="743">
        <f>IFERROR(SUM(Y406:Y415),"0")</f>
        <v>420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950</v>
      </c>
      <c r="Y419" s="742">
        <f>IFERROR(IF(X419="",0,CEILING((X419/$H419),1)*$H419),"")</f>
        <v>960</v>
      </c>
      <c r="Z419" s="36">
        <f>IFERROR(IF(Y419=0,"",ROUNDUP(Y419/H419,0)*0.02175),"")</f>
        <v>1.3919999999999999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980.4</v>
      </c>
      <c r="BN419" s="64">
        <f>IFERROR(Y419*I419/H419,"0")</f>
        <v>990.72</v>
      </c>
      <c r="BO419" s="64">
        <f>IFERROR(1/J419*(X419/H419),"0")</f>
        <v>1.3194444444444444</v>
      </c>
      <c r="BP419" s="64">
        <f>IFERROR(1/J419*(Y419/H419),"0")</f>
        <v>1.3333333333333333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63.333333333333336</v>
      </c>
      <c r="Y421" s="743">
        <f>IFERROR(Y419/H419,"0")+IFERROR(Y420/H420,"0")</f>
        <v>64</v>
      </c>
      <c r="Z421" s="743">
        <f>IFERROR(IF(Z419="",0,Z419),"0")+IFERROR(IF(Z420="",0,Z420),"0")</f>
        <v>1.3919999999999999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950</v>
      </c>
      <c r="Y422" s="743">
        <f>IFERROR(SUM(Y419:Y420),"0")</f>
        <v>960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20</v>
      </c>
      <c r="Y527" s="742">
        <f t="shared" si="87"/>
        <v>21.12</v>
      </c>
      <c r="Z527" s="36">
        <f t="shared" si="88"/>
        <v>4.7840000000000001E-2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21.363636363636363</v>
      </c>
      <c r="BN527" s="64">
        <f t="shared" si="90"/>
        <v>22.56</v>
      </c>
      <c r="BO527" s="64">
        <f t="shared" si="91"/>
        <v>3.6421911421911424E-2</v>
      </c>
      <c r="BP527" s="64">
        <f t="shared" si="92"/>
        <v>3.8461538461538464E-2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3.7878787878787876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4.7840000000000001E-2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20</v>
      </c>
      <c r="Y539" s="743">
        <f>IFERROR(SUM(Y522:Y537),"0")</f>
        <v>21.12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1440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1476.7199999999998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1487.2858585858585</v>
      </c>
      <c r="Y643" s="743">
        <f>IFERROR(SUM(BN22:BN639),"0")</f>
        <v>1525.26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1562.2858585858585</v>
      </c>
      <c r="Y645" s="743">
        <f>GrossWeightTotalR+PalletQtyTotalR*25</f>
        <v>1600.26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106.75084175084174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110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2.1751199999999997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75.600000000000009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1380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