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0,24 Симф КИ\"/>
    </mc:Choice>
  </mc:AlternateContent>
  <xr:revisionPtr revIDLastSave="0" documentId="13_ncr:1_{F1D0B58F-2052-4E2F-A7DD-D35AD330FE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2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Y335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Y279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7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2" i="1" s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H608" i="1"/>
  <c r="Y175" i="1"/>
  <c r="Y174" i="1"/>
  <c r="BP178" i="1"/>
  <c r="BN178" i="1"/>
  <c r="Z178" i="1"/>
  <c r="Y182" i="1"/>
  <c r="BP186" i="1"/>
  <c r="BN186" i="1"/>
  <c r="Z186" i="1"/>
  <c r="Z188" i="1" s="1"/>
  <c r="H9" i="1"/>
  <c r="B608" i="1"/>
  <c r="X599" i="1"/>
  <c r="X600" i="1"/>
  <c r="Y24" i="1"/>
  <c r="Z26" i="1"/>
  <c r="BN26" i="1"/>
  <c r="Y599" i="1" s="1"/>
  <c r="BP26" i="1"/>
  <c r="Y600" i="1" s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8" i="1"/>
  <c r="Z69" i="1"/>
  <c r="Z75" i="1" s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Z90" i="1" s="1"/>
  <c r="BN85" i="1"/>
  <c r="Z87" i="1"/>
  <c r="BN87" i="1"/>
  <c r="Z89" i="1"/>
  <c r="BN89" i="1"/>
  <c r="Z96" i="1"/>
  <c r="Z98" i="1" s="1"/>
  <c r="BN96" i="1"/>
  <c r="Z102" i="1"/>
  <c r="Z104" i="1" s="1"/>
  <c r="BN102" i="1"/>
  <c r="E608" i="1"/>
  <c r="Z109" i="1"/>
  <c r="Z111" i="1" s="1"/>
  <c r="BN109" i="1"/>
  <c r="Y112" i="1"/>
  <c r="Z115" i="1"/>
  <c r="Z119" i="1" s="1"/>
  <c r="BN115" i="1"/>
  <c r="Z117" i="1"/>
  <c r="BN117" i="1"/>
  <c r="F608" i="1"/>
  <c r="Z124" i="1"/>
  <c r="Z128" i="1" s="1"/>
  <c r="BN124" i="1"/>
  <c r="Z126" i="1"/>
  <c r="BN126" i="1"/>
  <c r="Y129" i="1"/>
  <c r="Z133" i="1"/>
  <c r="Z136" i="1" s="1"/>
  <c r="BN133" i="1"/>
  <c r="Z134" i="1"/>
  <c r="BN134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4" i="1" s="1"/>
  <c r="BN171" i="1"/>
  <c r="BP171" i="1"/>
  <c r="BP172" i="1"/>
  <c r="BN172" i="1"/>
  <c r="Z172" i="1"/>
  <c r="Y183" i="1"/>
  <c r="BP180" i="1"/>
  <c r="BN180" i="1"/>
  <c r="Z180" i="1"/>
  <c r="Z182" i="1" s="1"/>
  <c r="Y188" i="1"/>
  <c r="I608" i="1"/>
  <c r="Z194" i="1"/>
  <c r="Z201" i="1" s="1"/>
  <c r="BN194" i="1"/>
  <c r="BP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1" i="1"/>
  <c r="Z245" i="1" s="1"/>
  <c r="BN241" i="1"/>
  <c r="BP241" i="1"/>
  <c r="Z243" i="1"/>
  <c r="BN243" i="1"/>
  <c r="K608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4" i="1"/>
  <c r="Z279" i="1" s="1"/>
  <c r="BN274" i="1"/>
  <c r="BP274" i="1"/>
  <c r="Z275" i="1"/>
  <c r="BN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Z327" i="1" s="1"/>
  <c r="BN319" i="1"/>
  <c r="BP319" i="1"/>
  <c r="Z321" i="1"/>
  <c r="BN321" i="1"/>
  <c r="Z322" i="1"/>
  <c r="BN322" i="1"/>
  <c r="Z324" i="1"/>
  <c r="BN324" i="1"/>
  <c r="Z326" i="1"/>
  <c r="BN326" i="1"/>
  <c r="Y327" i="1"/>
  <c r="Z330" i="1"/>
  <c r="Z334" i="1" s="1"/>
  <c r="BN330" i="1"/>
  <c r="BP330" i="1"/>
  <c r="Y334" i="1"/>
  <c r="Y344" i="1"/>
  <c r="BP338" i="1"/>
  <c r="BN338" i="1"/>
  <c r="Z338" i="1"/>
  <c r="Z343" i="1" s="1"/>
  <c r="Y207" i="1"/>
  <c r="Y269" i="1"/>
  <c r="Y328" i="1"/>
  <c r="BP332" i="1"/>
  <c r="BN332" i="1"/>
  <c r="Z332" i="1"/>
  <c r="BP340" i="1"/>
  <c r="BN340" i="1"/>
  <c r="Z340" i="1"/>
  <c r="Z342" i="1"/>
  <c r="BN342" i="1"/>
  <c r="Z346" i="1"/>
  <c r="BN346" i="1"/>
  <c r="BP346" i="1"/>
  <c r="Z348" i="1"/>
  <c r="BN348" i="1"/>
  <c r="Y349" i="1"/>
  <c r="Z354" i="1"/>
  <c r="Z356" i="1" s="1"/>
  <c r="BN354" i="1"/>
  <c r="BP354" i="1"/>
  <c r="Z360" i="1"/>
  <c r="Z362" i="1" s="1"/>
  <c r="BN360" i="1"/>
  <c r="BP360" i="1"/>
  <c r="V608" i="1"/>
  <c r="Y368" i="1"/>
  <c r="Z371" i="1"/>
  <c r="Z373" i="1" s="1"/>
  <c r="BN371" i="1"/>
  <c r="BP371" i="1"/>
  <c r="W608" i="1"/>
  <c r="Y388" i="1"/>
  <c r="Z379" i="1"/>
  <c r="Z387" i="1" s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Z524" i="1" s="1"/>
  <c r="BP523" i="1"/>
  <c r="BN523" i="1"/>
  <c r="Z523" i="1"/>
  <c r="Y525" i="1"/>
  <c r="Y530" i="1"/>
  <c r="BP527" i="1"/>
  <c r="BN527" i="1"/>
  <c r="Z527" i="1"/>
  <c r="Y535" i="1"/>
  <c r="Y387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Z492" i="1"/>
  <c r="BP490" i="1"/>
  <c r="BN490" i="1"/>
  <c r="Z490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AA608" i="1"/>
  <c r="Y493" i="1"/>
  <c r="AC608" i="1"/>
  <c r="Y510" i="1"/>
  <c r="Y547" i="1"/>
  <c r="BP544" i="1"/>
  <c r="BN544" i="1"/>
  <c r="Z544" i="1"/>
  <c r="Z547" i="1" s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Y601" i="1" l="1"/>
  <c r="Z530" i="1"/>
  <c r="Z510" i="1"/>
  <c r="Z481" i="1"/>
  <c r="Z458" i="1"/>
  <c r="Y598" i="1"/>
  <c r="X601" i="1"/>
  <c r="Z578" i="1"/>
  <c r="Z564" i="1"/>
  <c r="Z424" i="1"/>
  <c r="Z411" i="1"/>
  <c r="Z398" i="1"/>
  <c r="Z349" i="1"/>
  <c r="Z223" i="1"/>
  <c r="Z81" i="1"/>
  <c r="Z36" i="1"/>
  <c r="Z603" i="1" s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<sst xmlns="http://schemas.openxmlformats.org/spreadsheetml/2006/main" count="2478" uniqueCount="784">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</sst>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6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/>
      <c r="I5" s="538"/>
      <c r="J5" s="538"/>
      <c r="K5" s="538"/>
      <c r="L5" s="538"/>
      <c r="M5" s="539"/>
      <c r="N5" s="58"/>
      <c r="P5" s="24" t="s">
        <v>10</v>
      </c>
      <c r="Q5" s="434">
        <v>45562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Пятница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0.375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232</v>
      </c>
      <c r="Y56" s="387">
        <f t="shared" si="6"/>
        <v>232</v>
      </c>
      <c r="Z56" s="36">
        <f>IFERROR(IF(Y56=0,"",ROUNDUP(Y56/H56,0)*0.00937),"")</f>
        <v>0.54345999999999994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245.92000000000002</v>
      </c>
      <c r="BN56" s="64">
        <f t="shared" si="8"/>
        <v>245.92000000000002</v>
      </c>
      <c r="BO56" s="64">
        <f t="shared" si="9"/>
        <v>0.48333333333333334</v>
      </c>
      <c r="BP56" s="64">
        <f t="shared" si="10"/>
        <v>0.48333333333333334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58</v>
      </c>
      <c r="Y59" s="388">
        <f>IFERROR(Y53/H53,"0")+IFERROR(Y54/H54,"0")+IFERROR(Y55/H55,"0")+IFERROR(Y56/H56,"0")+IFERROR(Y57/H57,"0")+IFERROR(Y58/H58,"0")</f>
        <v>58</v>
      </c>
      <c r="Z59" s="388">
        <f>IFERROR(IF(Z53="",0,Z53),"0")+IFERROR(IF(Z54="",0,Z54),"0")+IFERROR(IF(Z55="",0,Z55),"0")+IFERROR(IF(Z56="",0,Z56),"0")+IFERROR(IF(Z57="",0,Z57),"0")+IFERROR(IF(Z58="",0,Z58),"0")</f>
        <v>0.54345999999999994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232</v>
      </c>
      <c r="Y60" s="388">
        <f>IFERROR(SUM(Y53:Y58),"0")</f>
        <v>232</v>
      </c>
      <c r="Z60" s="37"/>
      <c r="AA60" s="389"/>
      <c r="AB60" s="389"/>
      <c r="AC60" s="389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810</v>
      </c>
      <c r="Y74" s="387">
        <f t="shared" si="11"/>
        <v>810</v>
      </c>
      <c r="Z74" s="36">
        <f>IFERROR(IF(Y74=0,"",ROUNDUP(Y74/H74,0)*0.00937),"")</f>
        <v>1.6865999999999999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853.2</v>
      </c>
      <c r="BN74" s="64">
        <f t="shared" si="13"/>
        <v>853.2</v>
      </c>
      <c r="BO74" s="64">
        <f t="shared" si="14"/>
        <v>1.5</v>
      </c>
      <c r="BP74" s="64">
        <f t="shared" si="15"/>
        <v>1.5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180</v>
      </c>
      <c r="Y75" s="388">
        <f>IFERROR(Y68/H68,"0")+IFERROR(Y69/H69,"0")+IFERROR(Y70/H70,"0")+IFERROR(Y71/H71,"0")+IFERROR(Y72/H72,"0")+IFERROR(Y73/H73,"0")+IFERROR(Y74/H74,"0")</f>
        <v>180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1.6865999999999999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810</v>
      </c>
      <c r="Y76" s="388">
        <f>IFERROR(SUM(Y68:Y74),"0")</f>
        <v>810</v>
      </c>
      <c r="Z76" s="37"/>
      <c r="AA76" s="389"/>
      <c r="AB76" s="389"/>
      <c r="AC76" s="389"/>
    </row>
    <row r="77" spans="1:68" ht="14.25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990</v>
      </c>
      <c r="Y110" s="387">
        <f>IFERROR(IF(X110="",0,CEILING((X110/$H110),1)*$H110),"")</f>
        <v>990</v>
      </c>
      <c r="Z110" s="36">
        <f>IFERROR(IF(Y110=0,"",ROUNDUP(Y110/H110,0)*0.00937),"")</f>
        <v>2.0613999999999999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1036.1999999999998</v>
      </c>
      <c r="BN110" s="64">
        <f>IFERROR(Y110*I110/H110,"0")</f>
        <v>1036.1999999999998</v>
      </c>
      <c r="BO110" s="64">
        <f>IFERROR(1/J110*(X110/H110),"0")</f>
        <v>1.8333333333333333</v>
      </c>
      <c r="BP110" s="64">
        <f>IFERROR(1/J110*(Y110/H110),"0")</f>
        <v>1.8333333333333333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220</v>
      </c>
      <c r="Y111" s="388">
        <f>IFERROR(Y108/H108,"0")+IFERROR(Y109/H109,"0")+IFERROR(Y110/H110,"0")</f>
        <v>220</v>
      </c>
      <c r="Z111" s="388">
        <f>IFERROR(IF(Z108="",0,Z108),"0")+IFERROR(IF(Z109="",0,Z109),"0")+IFERROR(IF(Z110="",0,Z110),"0")</f>
        <v>2.0613999999999999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990</v>
      </c>
      <c r="Y112" s="388">
        <f>IFERROR(SUM(Y108:Y110),"0")</f>
        <v>990</v>
      </c>
      <c r="Z112" s="37"/>
      <c r="AA112" s="389"/>
      <c r="AB112" s="389"/>
      <c r="AC112" s="389"/>
    </row>
    <row r="113" spans="1:68" ht="14.25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480.6</v>
      </c>
      <c r="Y116" s="387">
        <f>IFERROR(IF(X116="",0,CEILING((X116/$H116),1)*$H116),"")</f>
        <v>480.6</v>
      </c>
      <c r="Z116" s="36">
        <f>IFERROR(IF(Y116=0,"",ROUNDUP(Y116/H116,0)*0.00753),"")</f>
        <v>1.3403400000000001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529.01599999999996</v>
      </c>
      <c r="BN116" s="64">
        <f>IFERROR(Y116*I116/H116,"0")</f>
        <v>529.01599999999996</v>
      </c>
      <c r="BO116" s="64">
        <f>IFERROR(1/J116*(X116/H116),"0")</f>
        <v>1.141025641025641</v>
      </c>
      <c r="BP116" s="64">
        <f>IFERROR(1/J116*(Y116/H116),"0")</f>
        <v>1.141025641025641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178</v>
      </c>
      <c r="Y119" s="388">
        <f>IFERROR(Y114/H114,"0")+IFERROR(Y115/H115,"0")+IFERROR(Y116/H116,"0")+IFERROR(Y117/H117,"0")+IFERROR(Y118/H118,"0")</f>
        <v>178</v>
      </c>
      <c r="Z119" s="388">
        <f>IFERROR(IF(Z114="",0,Z114),"0")+IFERROR(IF(Z115="",0,Z115),"0")+IFERROR(IF(Z116="",0,Z116),"0")+IFERROR(IF(Z117="",0,Z117),"0")+IFERROR(IF(Z118="",0,Z118),"0")</f>
        <v>1.3403400000000001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480.6</v>
      </c>
      <c r="Y120" s="388">
        <f>IFERROR(SUM(Y114:Y118),"0")</f>
        <v>480.6</v>
      </c>
      <c r="Z120" s="37"/>
      <c r="AA120" s="389"/>
      <c r="AB120" s="389"/>
      <c r="AC120" s="389"/>
    </row>
    <row r="121" spans="1:68" ht="16.5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2070</v>
      </c>
      <c r="Y126" s="387">
        <f>IFERROR(IF(X126="",0,CEILING((X126/$H126),1)*$H126),"")</f>
        <v>2070</v>
      </c>
      <c r="Z126" s="36">
        <f>IFERROR(IF(Y126=0,"",ROUNDUP(Y126/H126,0)*0.00937),"")</f>
        <v>4.3102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2180.4</v>
      </c>
      <c r="BN126" s="64">
        <f>IFERROR(Y126*I126/H126,"0")</f>
        <v>2180.4</v>
      </c>
      <c r="BO126" s="64">
        <f>IFERROR(1/J126*(X126/H126),"0")</f>
        <v>3.8333333333333335</v>
      </c>
      <c r="BP126" s="64">
        <f>IFERROR(1/J126*(Y126/H126),"0")</f>
        <v>3.8333333333333335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460</v>
      </c>
      <c r="Y128" s="388">
        <f>IFERROR(Y123/H123,"0")+IFERROR(Y124/H124,"0")+IFERROR(Y125/H125,"0")+IFERROR(Y126/H126,"0")+IFERROR(Y127/H127,"0")</f>
        <v>460</v>
      </c>
      <c r="Z128" s="388">
        <f>IFERROR(IF(Z123="",0,Z123),"0")+IFERROR(IF(Z124="",0,Z124),"0")+IFERROR(IF(Z125="",0,Z125),"0")+IFERROR(IF(Z126="",0,Z126),"0")+IFERROR(IF(Z127="",0,Z127),"0")</f>
        <v>4.3102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2070</v>
      </c>
      <c r="Y129" s="388">
        <f>IFERROR(SUM(Y123:Y127),"0")</f>
        <v>2070</v>
      </c>
      <c r="Z129" s="37"/>
      <c r="AA129" s="389"/>
      <c r="AB129" s="389"/>
      <c r="AC129" s="389"/>
    </row>
    <row r="130" spans="1:68" ht="14.25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4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8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596.70000000000005</v>
      </c>
      <c r="Y143" s="387">
        <f t="shared" si="21"/>
        <v>596.70000000000005</v>
      </c>
      <c r="Z143" s="36">
        <f>IFERROR(IF(Y143=0,"",ROUNDUP(Y143/H143,0)*0.00753),"")</f>
        <v>1.6641300000000001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656.81200000000001</v>
      </c>
      <c r="BN143" s="64">
        <f t="shared" si="23"/>
        <v>656.81200000000001</v>
      </c>
      <c r="BO143" s="64">
        <f t="shared" si="24"/>
        <v>1.4166666666666665</v>
      </c>
      <c r="BP143" s="64">
        <f t="shared" si="25"/>
        <v>1.4166666666666665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221</v>
      </c>
      <c r="Y146" s="388">
        <f>IFERROR(Y139/H139,"0")+IFERROR(Y140/H140,"0")+IFERROR(Y141/H141,"0")+IFERROR(Y142/H142,"0")+IFERROR(Y143/H143,"0")+IFERROR(Y144/H144,"0")+IFERROR(Y145/H145,"0")</f>
        <v>221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1.6641300000000001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596.70000000000005</v>
      </c>
      <c r="Y147" s="388">
        <f>IFERROR(SUM(Y139:Y145),"0")</f>
        <v>596.70000000000005</v>
      </c>
      <c r="Z147" s="37"/>
      <c r="AA147" s="389"/>
      <c r="AB147" s="389"/>
      <c r="AC147" s="389"/>
    </row>
    <row r="148" spans="1:68" ht="14.25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720</v>
      </c>
      <c r="Y230" s="387">
        <f t="shared" si="36"/>
        <v>720</v>
      </c>
      <c r="Z230" s="36">
        <f t="shared" ref="Z230:Z236" si="41">IFERROR(IF(Y230=0,"",ROUNDUP(Y230/H230,0)*0.00753),"")</f>
        <v>2.2589999999999999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807</v>
      </c>
      <c r="BN230" s="64">
        <f t="shared" si="38"/>
        <v>807</v>
      </c>
      <c r="BO230" s="64">
        <f t="shared" si="39"/>
        <v>1.9230769230769229</v>
      </c>
      <c r="BP230" s="64">
        <f t="shared" si="40"/>
        <v>1.9230769230769229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232.8</v>
      </c>
      <c r="Y232" s="387">
        <f t="shared" si="36"/>
        <v>232.79999999999998</v>
      </c>
      <c r="Z232" s="36">
        <f t="shared" si="41"/>
        <v>0.73041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259.18400000000003</v>
      </c>
      <c r="BN232" s="64">
        <f t="shared" si="38"/>
        <v>259.18400000000003</v>
      </c>
      <c r="BO232" s="64">
        <f t="shared" si="39"/>
        <v>0.62179487179487192</v>
      </c>
      <c r="BP232" s="64">
        <f t="shared" si="40"/>
        <v>0.62179487179487181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397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397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2.9894099999999999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952.8</v>
      </c>
      <c r="Y238" s="388">
        <f>IFERROR(SUM(Y226:Y236),"0")</f>
        <v>952.8</v>
      </c>
      <c r="Z238" s="37"/>
      <c r="AA238" s="389"/>
      <c r="AB238" s="389"/>
      <c r="AC238" s="389"/>
    </row>
    <row r="239" spans="1:68" ht="14.25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2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1470</v>
      </c>
      <c r="Y371" s="387">
        <f>IFERROR(IF(X371="",0,CEILING((X371/$H371),1)*$H371),"")</f>
        <v>1470</v>
      </c>
      <c r="Z371" s="36">
        <f>IFERROR(IF(Y371=0,"",ROUNDUP(Y371/H371,0)*0.00753),"")</f>
        <v>5.2709999999999999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1660.3999999999999</v>
      </c>
      <c r="BN371" s="64">
        <f>IFERROR(Y371*I371/H371,"0")</f>
        <v>1660.3999999999999</v>
      </c>
      <c r="BO371" s="64">
        <f>IFERROR(1/J371*(X371/H371),"0")</f>
        <v>4.4871794871794872</v>
      </c>
      <c r="BP371" s="64">
        <f>IFERROR(1/J371*(Y371/H371),"0")</f>
        <v>4.4871794871794872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420</v>
      </c>
      <c r="Y372" s="387">
        <f>IFERROR(IF(X372="",0,CEILING((X372/$H372),1)*$H372),"")</f>
        <v>420</v>
      </c>
      <c r="Z372" s="36">
        <f>IFERROR(IF(Y372=0,"",ROUNDUP(Y372/H372,0)*0.00753),"")</f>
        <v>1.506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471.99999999999994</v>
      </c>
      <c r="BN372" s="64">
        <f>IFERROR(Y372*I372/H372,"0")</f>
        <v>471.99999999999994</v>
      </c>
      <c r="BO372" s="64">
        <f>IFERROR(1/J372*(X372/H372),"0")</f>
        <v>1.2820512820512819</v>
      </c>
      <c r="BP372" s="64">
        <f>IFERROR(1/J372*(Y372/H372),"0")</f>
        <v>1.2820512820512819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900</v>
      </c>
      <c r="Y373" s="388">
        <f>IFERROR(Y370/H370,"0")+IFERROR(Y371/H371,"0")+IFERROR(Y372/H372,"0")</f>
        <v>900</v>
      </c>
      <c r="Z373" s="388">
        <f>IFERROR(IF(Z370="",0,Z370),"0")+IFERROR(IF(Z371="",0,Z371),"0")+IFERROR(IF(Z372="",0,Z372),"0")</f>
        <v>6.7770000000000001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1890</v>
      </c>
      <c r="Y374" s="388">
        <f>IFERROR(SUM(Y370:Y372),"0")</f>
        <v>1890</v>
      </c>
      <c r="Z374" s="37"/>
      <c r="AA374" s="389"/>
      <c r="AB374" s="389"/>
      <c r="AC374" s="389"/>
    </row>
    <row r="375" spans="1:68" ht="27.75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14.7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15.61</v>
      </c>
      <c r="BN448" s="64">
        <f t="shared" si="74"/>
        <v>15.61</v>
      </c>
      <c r="BO448" s="64">
        <f t="shared" si="75"/>
        <v>2.9914529914529912E-2</v>
      </c>
      <c r="BP448" s="64">
        <f t="shared" si="76"/>
        <v>2.9914529914529919E-2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6.9999999999999991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3.5140000000000005E-2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14.7</v>
      </c>
      <c r="Y459" s="388">
        <f>IFERROR(SUM(Y437:Y457),"0")</f>
        <v>14.700000000000001</v>
      </c>
      <c r="Z459" s="37"/>
      <c r="AA459" s="389"/>
      <c r="AB459" s="389"/>
      <c r="AC459" s="389"/>
    </row>
    <row r="460" spans="1:68" ht="14.25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237.3</v>
      </c>
      <c r="Y479" s="387">
        <f t="shared" si="78"/>
        <v>237.3</v>
      </c>
      <c r="Z479" s="36">
        <f>IFERROR(IF(Y479=0,"",ROUNDUP(Y479/H479,0)*0.00502),"")</f>
        <v>0.56725999999999999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251.98999999999998</v>
      </c>
      <c r="BN479" s="64">
        <f t="shared" si="80"/>
        <v>251.98999999999998</v>
      </c>
      <c r="BO479" s="64">
        <f t="shared" si="81"/>
        <v>0.48290598290598297</v>
      </c>
      <c r="BP479" s="64">
        <f t="shared" si="82"/>
        <v>0.48290598290598297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113</v>
      </c>
      <c r="Y481" s="388">
        <f>IFERROR(Y475/H475,"0")+IFERROR(Y476/H476,"0")+IFERROR(Y477/H477,"0")+IFERROR(Y478/H478,"0")+IFERROR(Y479/H479,"0")+IFERROR(Y480/H480,"0")</f>
        <v>113</v>
      </c>
      <c r="Z481" s="388">
        <f>IFERROR(IF(Z475="",0,Z475),"0")+IFERROR(IF(Z476="",0,Z476),"0")+IFERROR(IF(Z477="",0,Z477),"0")+IFERROR(IF(Z478="",0,Z478),"0")+IFERROR(IF(Z479="",0,Z479),"0")+IFERROR(IF(Z480="",0,Z480),"0")</f>
        <v>0.56725999999999999</v>
      </c>
      <c r="AA481" s="389"/>
      <c r="AB481" s="389"/>
      <c r="AC481" s="389"/>
    </row>
    <row r="482" spans="1:68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237.3</v>
      </c>
      <c r="Y482" s="388">
        <f>IFERROR(SUM(Y475:Y480),"0")</f>
        <v>237.3</v>
      </c>
      <c r="Z482" s="37"/>
      <c r="AA482" s="389"/>
      <c r="AB482" s="389"/>
      <c r="AC482" s="389"/>
    </row>
    <row r="483" spans="1:68" ht="14.25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8274.1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8274.1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8967.732</v>
      </c>
      <c r="Y599" s="388">
        <f>IFERROR(SUM(BN22:BN595),"0")</f>
        <v>8967.732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20</v>
      </c>
      <c r="Y600" s="38">
        <f>ROUNDUP(SUM(BP22:BP595),0)</f>
        <v>20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9467.732</v>
      </c>
      <c r="Y601" s="388">
        <f>GrossWeightTotalR+PalletQtyTotalR*25</f>
        <v>9467.732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2734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2734</v>
      </c>
      <c r="Z602" s="37"/>
      <c r="AA602" s="389"/>
      <c r="AB602" s="389"/>
      <c r="AC602" s="389"/>
    </row>
    <row r="603" spans="1:68" ht="14.25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21.97494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232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810</v>
      </c>
      <c r="E608" s="46">
        <f>IFERROR(Y108*1,"0")+IFERROR(Y109*1,"0")+IFERROR(Y110*1,"0")+IFERROR(Y114*1,"0")+IFERROR(Y115*1,"0")+IFERROR(Y116*1,"0")+IFERROR(Y117*1,"0")+IFERROR(Y118*1,"0")</f>
        <v>1470.6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2666.7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952.8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1890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14.700000000000001</v>
      </c>
      <c r="Z608" s="46">
        <f>IFERROR(Y471*1,"0")+IFERROR(Y475*1,"0")+IFERROR(Y476*1,"0")+IFERROR(Y477*1,"0")+IFERROR(Y478*1,"0")+IFERROR(Y479*1,"0")+IFERROR(Y480*1,"0")+IFERROR(Y484*1,"0")</f>
        <v>237.3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2024-10-02T08:34:49Z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