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10,24 Симф КИ\"/>
    </mc:Choice>
  </mc:AlternateContent>
  <xr:revisionPtr revIDLastSave="0" documentId="13_ncr:1_{E7B0F2DD-4EFA-4FCE-87F3-0020D7F05E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Y279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Z141" i="1" l="1"/>
  <c r="BN141" i="1"/>
  <c r="F9" i="1"/>
  <c r="J9" i="1"/>
  <c r="F10" i="1"/>
  <c r="Z22" i="1"/>
  <c r="Z23" i="1" s="1"/>
  <c r="BN22" i="1"/>
  <c r="BP22" i="1"/>
  <c r="Y23" i="1"/>
  <c r="X598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35" i="1"/>
  <c r="BN135" i="1"/>
  <c r="Y136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Z178" i="1"/>
  <c r="Z182" i="1" s="1"/>
  <c r="BN178" i="1"/>
  <c r="BP178" i="1"/>
  <c r="Z180" i="1"/>
  <c r="BN180" i="1"/>
  <c r="Y189" i="1"/>
  <c r="Y188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69" i="1"/>
  <c r="Y270" i="1"/>
  <c r="BP261" i="1"/>
  <c r="BN261" i="1"/>
  <c r="Z261" i="1"/>
  <c r="H9" i="1"/>
  <c r="Y24" i="1"/>
  <c r="Y59" i="1"/>
  <c r="Y75" i="1"/>
  <c r="Y112" i="1"/>
  <c r="Y129" i="1"/>
  <c r="Y157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I608" i="1"/>
  <c r="Y201" i="1"/>
  <c r="K608" i="1"/>
  <c r="Y257" i="1"/>
  <c r="Z265" i="1"/>
  <c r="BN265" i="1"/>
  <c r="Z267" i="1"/>
  <c r="BN267" i="1"/>
  <c r="O608" i="1"/>
  <c r="Z274" i="1"/>
  <c r="BN274" i="1"/>
  <c r="BP274" i="1"/>
  <c r="Z275" i="1"/>
  <c r="Z279" i="1" s="1"/>
  <c r="BN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Z300" i="1" s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1" i="1"/>
  <c r="BN321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146" i="1" l="1"/>
  <c r="Z578" i="1"/>
  <c r="Z547" i="1"/>
  <c r="Z492" i="1"/>
  <c r="Z481" i="1"/>
  <c r="Z424" i="1"/>
  <c r="Z349" i="1"/>
  <c r="Z327" i="1"/>
  <c r="Y598" i="1"/>
  <c r="Z269" i="1"/>
  <c r="Z223" i="1"/>
  <c r="Z75" i="1"/>
  <c r="Y602" i="1"/>
  <c r="Y599" i="1"/>
  <c r="Z564" i="1"/>
  <c r="Z458" i="1"/>
  <c r="Z603" i="1" s="1"/>
  <c r="Z201" i="1"/>
  <c r="Y600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<sst xmlns="http://schemas.openxmlformats.org/spreadsheetml/2006/main" count="2478" uniqueCount="784">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</sst>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7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300</v>
      </c>
      <c r="Y53" s="387">
        <f t="shared" ref="Y53:Y58" si="6">IFERROR(IF(X53="",0,CEILING((X53/$H53),1)*$H53),"")</f>
        <v>302.40000000000003</v>
      </c>
      <c r="Z53" s="36">
        <f>IFERROR(IF(Y53=0,"",ROUNDUP(Y53/H53,0)*0.02175),"")</f>
        <v>0.60899999999999999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313.33333333333331</v>
      </c>
      <c r="BN53" s="64">
        <f t="shared" ref="BN53:BN58" si="8">IFERROR(Y53*I53/H53,"0")</f>
        <v>315.83999999999997</v>
      </c>
      <c r="BO53" s="64">
        <f t="shared" ref="BO53:BO58" si="9">IFERROR(1/J53*(X53/H53),"0")</f>
        <v>0.49603174603174593</v>
      </c>
      <c r="BP53" s="64">
        <f t="shared" ref="BP53:BP58" si="10">IFERROR(1/J53*(Y53/H53),"0")</f>
        <v>0.5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27.777777777777775</v>
      </c>
      <c r="Y59" s="388">
        <f>IFERROR(Y53/H53,"0")+IFERROR(Y54/H54,"0")+IFERROR(Y55/H55,"0")+IFERROR(Y56/H56,"0")+IFERROR(Y57/H57,"0")+IFERROR(Y58/H58,"0")</f>
        <v>28</v>
      </c>
      <c r="Z59" s="388">
        <f>IFERROR(IF(Z53="",0,Z53),"0")+IFERROR(IF(Z54="",0,Z54),"0")+IFERROR(IF(Z55="",0,Z55),"0")+IFERROR(IF(Z56="",0,Z56),"0")+IFERROR(IF(Z57="",0,Z57),"0")+IFERROR(IF(Z58="",0,Z58),"0")</f>
        <v>0.60899999999999999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300</v>
      </c>
      <c r="Y60" s="388">
        <f>IFERROR(SUM(Y53:Y58),"0")</f>
        <v>302.40000000000003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350</v>
      </c>
      <c r="Y68" s="387">
        <f t="shared" ref="Y68:Y74" si="11">IFERROR(IF(X68="",0,CEILING((X68/$H68),1)*$H68),"")</f>
        <v>356.40000000000003</v>
      </c>
      <c r="Z68" s="36">
        <f>IFERROR(IF(Y68=0,"",ROUNDUP(Y68/H68,0)*0.02175),"")</f>
        <v>0.71775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365.55555555555554</v>
      </c>
      <c r="BN68" s="64">
        <f t="shared" ref="BN68:BN74" si="13">IFERROR(Y68*I68/H68,"0")</f>
        <v>372.23999999999995</v>
      </c>
      <c r="BO68" s="64">
        <f t="shared" ref="BO68:BO74" si="14">IFERROR(1/J68*(X68/H68),"0")</f>
        <v>0.57870370370370361</v>
      </c>
      <c r="BP68" s="64">
        <f t="shared" ref="BP68:BP74" si="15">IFERROR(1/J68*(Y68/H68),"0")</f>
        <v>0.5892857142857143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405</v>
      </c>
      <c r="Y74" s="387">
        <f t="shared" si="11"/>
        <v>405</v>
      </c>
      <c r="Z74" s="36">
        <f>IFERROR(IF(Y74=0,"",ROUNDUP(Y74/H74,0)*0.00937),"")</f>
        <v>0.84329999999999994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426.6</v>
      </c>
      <c r="BN74" s="64">
        <f t="shared" si="13"/>
        <v>426.6</v>
      </c>
      <c r="BO74" s="64">
        <f t="shared" si="14"/>
        <v>0.75</v>
      </c>
      <c r="BP74" s="64">
        <f t="shared" si="15"/>
        <v>0.75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122.4074074074074</v>
      </c>
      <c r="Y75" s="388">
        <f>IFERROR(Y68/H68,"0")+IFERROR(Y69/H69,"0")+IFERROR(Y70/H70,"0")+IFERROR(Y71/H71,"0")+IFERROR(Y72/H72,"0")+IFERROR(Y73/H73,"0")+IFERROR(Y74/H74,"0")</f>
        <v>123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1.5610499999999998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755</v>
      </c>
      <c r="Y76" s="388">
        <f>IFERROR(SUM(Y68:Y74),"0")</f>
        <v>761.40000000000009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70</v>
      </c>
      <c r="Y78" s="387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73.1111111111111</v>
      </c>
      <c r="BN78" s="64">
        <f>IFERROR(Y78*I78/H78,"0")</f>
        <v>78.959999999999994</v>
      </c>
      <c r="BO78" s="64">
        <f>IFERROR(1/J78*(X78/H78),"0")</f>
        <v>0.11574074074074073</v>
      </c>
      <c r="BP78" s="64">
        <f>IFERROR(1/J78*(Y78/H78),"0")</f>
        <v>0.125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39.81481481481481</v>
      </c>
      <c r="Y81" s="388">
        <f>IFERROR(Y78/H78,"0")+IFERROR(Y79/H79,"0")+IFERROR(Y80/H80,"0")</f>
        <v>41</v>
      </c>
      <c r="Z81" s="388">
        <f>IFERROR(IF(Z78="",0,Z78),"0")+IFERROR(IF(Z79="",0,Z79),"0")+IFERROR(IF(Z80="",0,Z80),"0")</f>
        <v>0.40827000000000002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160</v>
      </c>
      <c r="Y82" s="388">
        <f>IFERROR(SUM(Y78:Y80),"0")</f>
        <v>167.40000000000003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45</v>
      </c>
      <c r="Y87" s="387">
        <f t="shared" si="16"/>
        <v>45</v>
      </c>
      <c r="Z87" s="36">
        <f>IFERROR(IF(Y87=0,"",ROUNDUP(Y87/H87,0)*0.00502),"")</f>
        <v>0.1255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47.5</v>
      </c>
      <c r="BN87" s="64">
        <f t="shared" si="18"/>
        <v>47.5</v>
      </c>
      <c r="BO87" s="64">
        <f t="shared" si="19"/>
        <v>0.10683760683760685</v>
      </c>
      <c r="BP87" s="64">
        <f t="shared" si="20"/>
        <v>0.10683760683760685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30</v>
      </c>
      <c r="Y88" s="387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45</v>
      </c>
      <c r="Y89" s="387">
        <f t="shared" si="16"/>
        <v>45</v>
      </c>
      <c r="Z89" s="36">
        <f>IFERROR(IF(Y89=0,"",ROUNDUP(Y89/H89,0)*0.00502),"")</f>
        <v>0.1255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47.5</v>
      </c>
      <c r="BN89" s="64">
        <f t="shared" si="18"/>
        <v>47.5</v>
      </c>
      <c r="BO89" s="64">
        <f t="shared" si="19"/>
        <v>0.10683760683760685</v>
      </c>
      <c r="BP89" s="64">
        <f t="shared" si="20"/>
        <v>0.10683760683760685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66.666666666666671</v>
      </c>
      <c r="Y90" s="388">
        <f>IFERROR(Y84/H84,"0")+IFERROR(Y85/H85,"0")+IFERROR(Y86/H86,"0")+IFERROR(Y87/H87,"0")+IFERROR(Y88/H88,"0")+IFERROR(Y89/H89,"0")</f>
        <v>67</v>
      </c>
      <c r="Z90" s="388">
        <f>IFERROR(IF(Z84="",0,Z84),"0")+IFERROR(IF(Z85="",0,Z85),"0")+IFERROR(IF(Z86="",0,Z86),"0")+IFERROR(IF(Z87="",0,Z87),"0")+IFERROR(IF(Z88="",0,Z88),"0")+IFERROR(IF(Z89="",0,Z89),"0")</f>
        <v>0.33633999999999997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120</v>
      </c>
      <c r="Y91" s="388">
        <f>IFERROR(SUM(Y84:Y89),"0")</f>
        <v>120.6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80</v>
      </c>
      <c r="Y102" s="387">
        <f>IFERROR(IF(X102="",0,CEILING((X102/$H102),1)*$H102),"")</f>
        <v>84</v>
      </c>
      <c r="Z102" s="36">
        <f>IFERROR(IF(Y102=0,"",ROUNDUP(Y102/H102,0)*0.02175),"")</f>
        <v>0.21749999999999997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85.371428571428567</v>
      </c>
      <c r="BN102" s="64">
        <f>IFERROR(Y102*I102/H102,"0")</f>
        <v>89.64</v>
      </c>
      <c r="BO102" s="64">
        <f>IFERROR(1/J102*(X102/H102),"0")</f>
        <v>0.17006802721088435</v>
      </c>
      <c r="BP102" s="64">
        <f>IFERROR(1/J102*(Y102/H102),"0")</f>
        <v>0.17857142857142855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9.5238095238095237</v>
      </c>
      <c r="Y104" s="388">
        <f>IFERROR(Y101/H101,"0")+IFERROR(Y102/H102,"0")+IFERROR(Y103/H103,"0")</f>
        <v>10</v>
      </c>
      <c r="Z104" s="388">
        <f>IFERROR(IF(Z101="",0,Z101),"0")+IFERROR(IF(Z102="",0,Z102),"0")+IFERROR(IF(Z103="",0,Z103),"0")</f>
        <v>0.21749999999999997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80</v>
      </c>
      <c r="Y105" s="388">
        <f>IFERROR(SUM(Y101:Y103),"0")</f>
        <v>84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360</v>
      </c>
      <c r="Y110" s="387">
        <f>IFERROR(IF(X110="",0,CEILING((X110/$H110),1)*$H110),"")</f>
        <v>360</v>
      </c>
      <c r="Z110" s="36">
        <f>IFERROR(IF(Y110=0,"",ROUNDUP(Y110/H110,0)*0.00937),"")</f>
        <v>0.74960000000000004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0.66666666666666663</v>
      </c>
      <c r="BP110" s="64">
        <f>IFERROR(1/J110*(Y110/H110),"0")</f>
        <v>0.66666666666666663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80</v>
      </c>
      <c r="Y111" s="388">
        <f>IFERROR(Y108/H108,"0")+IFERROR(Y109/H109,"0")+IFERROR(Y110/H110,"0")</f>
        <v>80</v>
      </c>
      <c r="Z111" s="388">
        <f>IFERROR(IF(Z108="",0,Z108),"0")+IFERROR(IF(Z109="",0,Z109),"0")+IFERROR(IF(Z110="",0,Z110),"0")</f>
        <v>0.74960000000000004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360</v>
      </c>
      <c r="Y112" s="388">
        <f>IFERROR(SUM(Y108:Y110),"0")</f>
        <v>360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280</v>
      </c>
      <c r="Y115" s="387">
        <f>IFERROR(IF(X115="",0,CEILING((X115/$H115),1)*$H115),"")</f>
        <v>285.60000000000002</v>
      </c>
      <c r="Z115" s="36">
        <f>IFERROR(IF(Y115=0,"",ROUNDUP(Y115/H115,0)*0.02175),"")</f>
        <v>0.73949999999999994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298.8</v>
      </c>
      <c r="BN115" s="64">
        <f>IFERROR(Y115*I115/H115,"0")</f>
        <v>304.77600000000001</v>
      </c>
      <c r="BO115" s="64">
        <f>IFERROR(1/J115*(X115/H115),"0")</f>
        <v>0.59523809523809512</v>
      </c>
      <c r="BP115" s="64">
        <f>IFERROR(1/J115*(Y115/H115),"0")</f>
        <v>0.6071428571428571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200</v>
      </c>
      <c r="Y119" s="388">
        <f>IFERROR(Y114/H114,"0")+IFERROR(Y115/H115,"0")+IFERROR(Y116/H116,"0")+IFERROR(Y117/H117,"0")+IFERROR(Y118/H118,"0")</f>
        <v>201</v>
      </c>
      <c r="Z119" s="388">
        <f>IFERROR(IF(Z114="",0,Z114),"0")+IFERROR(IF(Z115="",0,Z115),"0")+IFERROR(IF(Z116="",0,Z116),"0")+IFERROR(IF(Z117="",0,Z117),"0")+IFERROR(IF(Z118="",0,Z118),"0")</f>
        <v>1.99701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730</v>
      </c>
      <c r="Y120" s="388">
        <f>IFERROR(SUM(Y114:Y118),"0")</f>
        <v>736.5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40</v>
      </c>
      <c r="Y124" s="387">
        <f>IFERROR(IF(X124="",0,CEILING((X124/$H124),1)*$H124),"")</f>
        <v>44.8</v>
      </c>
      <c r="Z124" s="36">
        <f>IFERROR(IF(Y124=0,"",ROUNDUP(Y124/H124,0)*0.02175),"")</f>
        <v>8.6999999999999994E-2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41.714285714285715</v>
      </c>
      <c r="BN124" s="64">
        <f>IFERROR(Y124*I124/H124,"0")</f>
        <v>46.720000000000006</v>
      </c>
      <c r="BO124" s="64">
        <f>IFERROR(1/J124*(X124/H124),"0")</f>
        <v>6.3775510204081634E-2</v>
      </c>
      <c r="BP124" s="64">
        <f>IFERROR(1/J124*(Y124/H124),"0")</f>
        <v>7.1428571428571425E-2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315</v>
      </c>
      <c r="Y126" s="387">
        <f>IFERROR(IF(X126="",0,CEILING((X126/$H126),1)*$H126),"")</f>
        <v>315</v>
      </c>
      <c r="Z126" s="36">
        <f>IFERROR(IF(Y126=0,"",ROUNDUP(Y126/H126,0)*0.00937),"")</f>
        <v>0.65590000000000004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331.8</v>
      </c>
      <c r="BN126" s="64">
        <f>IFERROR(Y126*I126/H126,"0")</f>
        <v>331.8</v>
      </c>
      <c r="BO126" s="64">
        <f>IFERROR(1/J126*(X126/H126),"0")</f>
        <v>0.58333333333333337</v>
      </c>
      <c r="BP126" s="64">
        <f>IFERROR(1/J126*(Y126/H126),"0")</f>
        <v>0.58333333333333337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73.571428571428569</v>
      </c>
      <c r="Y128" s="388">
        <f>IFERROR(Y123/H123,"0")+IFERROR(Y124/H124,"0")+IFERROR(Y125/H125,"0")+IFERROR(Y126/H126,"0")+IFERROR(Y127/H127,"0")</f>
        <v>74</v>
      </c>
      <c r="Z128" s="388">
        <f>IFERROR(IF(Z123="",0,Z123),"0")+IFERROR(IF(Z124="",0,Z124),"0")+IFERROR(IF(Z125="",0,Z125),"0")+IFERROR(IF(Z126="",0,Z126),"0")+IFERROR(IF(Z127="",0,Z127),"0")</f>
        <v>0.7429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355</v>
      </c>
      <c r="Y129" s="388">
        <f>IFERROR(SUM(Y123:Y127),"0")</f>
        <v>359.8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580</v>
      </c>
      <c r="Y140" s="387">
        <f t="shared" si="21"/>
        <v>588</v>
      </c>
      <c r="Z140" s="36">
        <f>IFERROR(IF(Y140=0,"",ROUNDUP(Y140/H140,0)*0.02175),"")</f>
        <v>1.5225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618.52857142857147</v>
      </c>
      <c r="BN140" s="64">
        <f t="shared" si="23"/>
        <v>627.05999999999995</v>
      </c>
      <c r="BO140" s="64">
        <f t="shared" si="24"/>
        <v>1.2329931972789117</v>
      </c>
      <c r="BP140" s="64">
        <f t="shared" si="25"/>
        <v>1.25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30</v>
      </c>
      <c r="Y141" s="387">
        <f t="shared" si="21"/>
        <v>33.6</v>
      </c>
      <c r="Z141" s="36">
        <f>IFERROR(IF(Y141=0,"",ROUNDUP(Y141/H141,0)*0.02175),"")</f>
        <v>8.6999999999999994E-2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31.714285714285715</v>
      </c>
      <c r="BN141" s="64">
        <f t="shared" si="23"/>
        <v>35.520000000000003</v>
      </c>
      <c r="BO141" s="64">
        <f t="shared" si="24"/>
        <v>6.377551020408162E-2</v>
      </c>
      <c r="BP141" s="64">
        <f t="shared" si="25"/>
        <v>7.1428571428571425E-2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450</v>
      </c>
      <c r="Y143" s="387">
        <f t="shared" si="21"/>
        <v>450.90000000000003</v>
      </c>
      <c r="Z143" s="36">
        <f>IFERROR(IF(Y143=0,"",ROUNDUP(Y143/H143,0)*0.00753),"")</f>
        <v>1.2575100000000001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495.33333333333331</v>
      </c>
      <c r="BN143" s="64">
        <f t="shared" si="23"/>
        <v>496.32400000000001</v>
      </c>
      <c r="BO143" s="64">
        <f t="shared" si="24"/>
        <v>1.0683760683760684</v>
      </c>
      <c r="BP143" s="64">
        <f t="shared" si="25"/>
        <v>1.0705128205128205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12</v>
      </c>
      <c r="Y144" s="387">
        <f t="shared" si="21"/>
        <v>12.6</v>
      </c>
      <c r="Z144" s="36">
        <f>IFERROR(IF(Y144=0,"",ROUNDUP(Y144/H144,0)*0.00753),"")</f>
        <v>5.271E-2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13.333333333333332</v>
      </c>
      <c r="BN144" s="64">
        <f t="shared" si="23"/>
        <v>14</v>
      </c>
      <c r="BO144" s="64">
        <f t="shared" si="24"/>
        <v>4.2735042735042729E-2</v>
      </c>
      <c r="BP144" s="64">
        <f t="shared" si="25"/>
        <v>4.4871794871794872E-2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245.95238095238093</v>
      </c>
      <c r="Y146" s="388">
        <f>IFERROR(Y139/H139,"0")+IFERROR(Y140/H140,"0")+IFERROR(Y141/H141,"0")+IFERROR(Y142/H142,"0")+IFERROR(Y143/H143,"0")+IFERROR(Y144/H144,"0")+IFERROR(Y145/H145,"0")</f>
        <v>248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2.9197199999999999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1072</v>
      </c>
      <c r="Y147" s="388">
        <f>IFERROR(SUM(Y139:Y145),"0")</f>
        <v>1085.0999999999999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50</v>
      </c>
      <c r="Y187" s="387">
        <f>IFERROR(IF(X187="",0,CEILING((X187/$H187),1)*$H187),"")</f>
        <v>51</v>
      </c>
      <c r="Z187" s="36">
        <f>IFERROR(IF(Y187=0,"",ROUNDUP(Y187/H187,0)*0.00753),"")</f>
        <v>0.12801000000000001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54.533333333333331</v>
      </c>
      <c r="BN187" s="64">
        <f>IFERROR(Y187*I187/H187,"0")</f>
        <v>55.623999999999995</v>
      </c>
      <c r="BO187" s="64">
        <f>IFERROR(1/J187*(X187/H187),"0")</f>
        <v>0.10683760683760685</v>
      </c>
      <c r="BP187" s="64">
        <f>IFERROR(1/J187*(Y187/H187),"0")</f>
        <v>0.10897435897435898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16.666666666666668</v>
      </c>
      <c r="Y188" s="388">
        <f>IFERROR(Y185/H185,"0")+IFERROR(Y186/H186,"0")+IFERROR(Y187/H187,"0")</f>
        <v>17</v>
      </c>
      <c r="Z188" s="388">
        <f>IFERROR(IF(Z185="",0,Z185),"0")+IFERROR(IF(Z186="",0,Z186),"0")+IFERROR(IF(Z187="",0,Z187),"0")</f>
        <v>0.12801000000000001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50</v>
      </c>
      <c r="Y189" s="388">
        <f>IFERROR(SUM(Y185:Y187),"0")</f>
        <v>51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60</v>
      </c>
      <c r="Y193" s="387">
        <f t="shared" ref="Y193:Y200" si="26">IFERROR(IF(X193="",0,CEILING((X193/$H193),1)*$H193),"")</f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63.714285714285715</v>
      </c>
      <c r="BN193" s="64">
        <f t="shared" ref="BN193:BN200" si="28">IFERROR(Y193*I193/H193,"0")</f>
        <v>66.900000000000006</v>
      </c>
      <c r="BO193" s="64">
        <f t="shared" ref="BO193:BO200" si="29">IFERROR(1/J193*(X193/H193),"0")</f>
        <v>9.1575091575091569E-2</v>
      </c>
      <c r="BP193" s="64">
        <f t="shared" ref="BP193:BP200" si="30">IFERROR(1/J193*(Y193/H193),"0")</f>
        <v>9.6153846153846145E-2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50</v>
      </c>
      <c r="Y195" s="387">
        <f t="shared" si="26"/>
        <v>50.400000000000006</v>
      </c>
      <c r="Z195" s="36">
        <f>IFERROR(IF(Y195=0,"",ROUNDUP(Y195/H195,0)*0.00753),"")</f>
        <v>9.0359999999999996E-2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52.380952380952387</v>
      </c>
      <c r="BN195" s="64">
        <f t="shared" si="28"/>
        <v>52.800000000000011</v>
      </c>
      <c r="BO195" s="64">
        <f t="shared" si="29"/>
        <v>7.6312576312576319E-2</v>
      </c>
      <c r="BP195" s="64">
        <f t="shared" si="30"/>
        <v>7.6923076923076927E-2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175</v>
      </c>
      <c r="Y196" s="387">
        <f t="shared" si="26"/>
        <v>176.4</v>
      </c>
      <c r="Z196" s="36">
        <f>IFERROR(IF(Y196=0,"",ROUNDUP(Y196/H196,0)*0.00502),"")</f>
        <v>0.42168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185.83333333333331</v>
      </c>
      <c r="BN196" s="64">
        <f t="shared" si="28"/>
        <v>187.32</v>
      </c>
      <c r="BO196" s="64">
        <f t="shared" si="29"/>
        <v>0.35612535612535612</v>
      </c>
      <c r="BP196" s="64">
        <f t="shared" si="30"/>
        <v>0.35897435897435903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157.5</v>
      </c>
      <c r="Y197" s="387">
        <f t="shared" si="26"/>
        <v>157.5</v>
      </c>
      <c r="Z197" s="36">
        <f>IFERROR(IF(Y197=0,"",ROUNDUP(Y197/H197,0)*0.00502),"")</f>
        <v>0.3765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167.25</v>
      </c>
      <c r="BN197" s="64">
        <f t="shared" si="28"/>
        <v>167.25</v>
      </c>
      <c r="BO197" s="64">
        <f t="shared" si="29"/>
        <v>0.32051282051282054</v>
      </c>
      <c r="BP197" s="64">
        <f t="shared" si="30"/>
        <v>0.32051282051282054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210</v>
      </c>
      <c r="Y198" s="387">
        <f t="shared" si="26"/>
        <v>210</v>
      </c>
      <c r="Z198" s="36">
        <f>IFERROR(IF(Y198=0,"",ROUNDUP(Y198/H198,0)*0.00502),"")</f>
        <v>0.502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220.00000000000003</v>
      </c>
      <c r="BN198" s="64">
        <f t="shared" si="28"/>
        <v>220.00000000000003</v>
      </c>
      <c r="BO198" s="64">
        <f t="shared" si="29"/>
        <v>0.42735042735042739</v>
      </c>
      <c r="BP198" s="64">
        <f t="shared" si="30"/>
        <v>0.42735042735042739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289.28571428571428</v>
      </c>
      <c r="Y201" s="388">
        <f>IFERROR(Y193/H193,"0")+IFERROR(Y194/H194,"0")+IFERROR(Y195/H195,"0")+IFERROR(Y196/H196,"0")+IFERROR(Y197/H197,"0")+IFERROR(Y198/H198,"0")+IFERROR(Y199/H199,"0")+IFERROR(Y200/H200,"0")</f>
        <v>291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1.54114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672.5</v>
      </c>
      <c r="Y202" s="388">
        <f>IFERROR(SUM(Y193:Y200),"0")</f>
        <v>678.3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150</v>
      </c>
      <c r="Y215" s="387">
        <f t="shared" ref="Y215:Y222" si="31">IFERROR(IF(X215="",0,CEILING((X215/$H215),1)*$H215),"")</f>
        <v>151.20000000000002</v>
      </c>
      <c r="Z215" s="36">
        <f>IFERROR(IF(Y215=0,"",ROUNDUP(Y215/H215,0)*0.00937),"")</f>
        <v>0.26235999999999998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155.83333333333331</v>
      </c>
      <c r="BN215" s="64">
        <f t="shared" ref="BN215:BN222" si="33">IFERROR(Y215*I215/H215,"0")</f>
        <v>157.08000000000001</v>
      </c>
      <c r="BO215" s="64">
        <f t="shared" ref="BO215:BO222" si="34">IFERROR(1/J215*(X215/H215),"0")</f>
        <v>0.23148148148148145</v>
      </c>
      <c r="BP215" s="64">
        <f t="shared" ref="BP215:BP222" si="35">IFERROR(1/J215*(Y215/H215),"0")</f>
        <v>0.23333333333333334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90</v>
      </c>
      <c r="Y216" s="387">
        <f t="shared" si="31"/>
        <v>91.800000000000011</v>
      </c>
      <c r="Z216" s="36">
        <f>IFERROR(IF(Y216=0,"",ROUNDUP(Y216/H216,0)*0.00937),"")</f>
        <v>0.15928999999999999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93.5</v>
      </c>
      <c r="BN216" s="64">
        <f t="shared" si="33"/>
        <v>95.37</v>
      </c>
      <c r="BO216" s="64">
        <f t="shared" si="34"/>
        <v>0.13888888888888887</v>
      </c>
      <c r="BP216" s="64">
        <f t="shared" si="35"/>
        <v>0.14166666666666666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160</v>
      </c>
      <c r="Y217" s="387">
        <f t="shared" si="31"/>
        <v>162</v>
      </c>
      <c r="Z217" s="36">
        <f>IFERROR(IF(Y217=0,"",ROUNDUP(Y217/H217,0)*0.00937),"")</f>
        <v>0.28110000000000002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0.24691358024691354</v>
      </c>
      <c r="BP217" s="64">
        <f t="shared" si="35"/>
        <v>0.24999999999999997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150</v>
      </c>
      <c r="Y218" s="387">
        <f t="shared" si="31"/>
        <v>151.20000000000002</v>
      </c>
      <c r="Z218" s="36">
        <f>IFERROR(IF(Y218=0,"",ROUNDUP(Y218/H218,0)*0.00937),"")</f>
        <v>0.26235999999999998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155.83333333333331</v>
      </c>
      <c r="BN218" s="64">
        <f t="shared" si="33"/>
        <v>157.08000000000001</v>
      </c>
      <c r="BO218" s="64">
        <f t="shared" si="34"/>
        <v>0.23148148148148145</v>
      </c>
      <c r="BP218" s="64">
        <f t="shared" si="35"/>
        <v>0.23333333333333334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101.85185185185185</v>
      </c>
      <c r="Y223" s="388">
        <f>IFERROR(Y215/H215,"0")+IFERROR(Y216/H216,"0")+IFERROR(Y217/H217,"0")+IFERROR(Y218/H218,"0")+IFERROR(Y219/H219,"0")+IFERROR(Y220/H220,"0")+IFERROR(Y221/H221,"0")+IFERROR(Y222/H222,"0")</f>
        <v>103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0.96510999999999991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550</v>
      </c>
      <c r="Y224" s="388">
        <f>IFERROR(SUM(Y215:Y222),"0")</f>
        <v>556.20000000000005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400</v>
      </c>
      <c r="Y230" s="387">
        <f t="shared" si="36"/>
        <v>400.8</v>
      </c>
      <c r="Z230" s="36">
        <f t="shared" ref="Z230:Z236" si="41">IFERROR(IF(Y230=0,"",ROUNDUP(Y230/H230,0)*0.00753),"")</f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448.33333333333337</v>
      </c>
      <c r="BN230" s="64">
        <f t="shared" si="38"/>
        <v>449.23</v>
      </c>
      <c r="BO230" s="64">
        <f t="shared" si="39"/>
        <v>1.0683760683760684</v>
      </c>
      <c r="BP230" s="64">
        <f t="shared" si="40"/>
        <v>1.0705128205128205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440</v>
      </c>
      <c r="Y232" s="387">
        <f t="shared" si="36"/>
        <v>441.59999999999997</v>
      </c>
      <c r="Z232" s="36">
        <f t="shared" si="41"/>
        <v>1.3855200000000001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489.86666666666673</v>
      </c>
      <c r="BN232" s="64">
        <f t="shared" si="38"/>
        <v>491.64799999999997</v>
      </c>
      <c r="BO232" s="64">
        <f t="shared" si="39"/>
        <v>1.1752136752136753</v>
      </c>
      <c r="BP232" s="64">
        <f t="shared" si="40"/>
        <v>1.1794871794871795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140</v>
      </c>
      <c r="Y235" s="387">
        <f t="shared" si="36"/>
        <v>141.6</v>
      </c>
      <c r="Z235" s="36">
        <f t="shared" si="41"/>
        <v>0.44427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155.8666666666667</v>
      </c>
      <c r="BN235" s="64">
        <f t="shared" si="38"/>
        <v>157.64800000000002</v>
      </c>
      <c r="BO235" s="64">
        <f t="shared" si="39"/>
        <v>0.37393162393162394</v>
      </c>
      <c r="BP235" s="64">
        <f t="shared" si="40"/>
        <v>0.37820512820512819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320</v>
      </c>
      <c r="Y236" s="387">
        <f t="shared" si="36"/>
        <v>321.59999999999997</v>
      </c>
      <c r="Z236" s="36">
        <f t="shared" si="41"/>
        <v>1.00902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357.06666666666672</v>
      </c>
      <c r="BN236" s="64">
        <f t="shared" si="38"/>
        <v>358.85199999999998</v>
      </c>
      <c r="BO236" s="64">
        <f t="shared" si="39"/>
        <v>0.85470085470085477</v>
      </c>
      <c r="BP236" s="64">
        <f t="shared" si="40"/>
        <v>0.85897435897435892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570.40229885057477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573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4.7270700000000003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1550</v>
      </c>
      <c r="Y238" s="388">
        <f>IFERROR(SUM(Y226:Y236),"0")</f>
        <v>1557.8999999999999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40</v>
      </c>
      <c r="Y261" s="387">
        <f t="shared" ref="Y261:Y268" si="47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41.655172413793103</v>
      </c>
      <c r="BN261" s="64">
        <f t="shared" ref="BN261:BN268" si="49">IFERROR(Y261*I261/H261,"0")</f>
        <v>48.319999999999993</v>
      </c>
      <c r="BO261" s="64">
        <f t="shared" ref="BO261:BO268" si="50">IFERROR(1/J261*(X261/H261),"0")</f>
        <v>6.1576354679802957E-2</v>
      </c>
      <c r="BP261" s="64">
        <f t="shared" ref="BP261:BP268" si="51">IFERROR(1/J261*(Y261/H261),"0")</f>
        <v>7.1428571428571425E-2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20</v>
      </c>
      <c r="Y264" s="387">
        <f t="shared" si="47"/>
        <v>23.2</v>
      </c>
      <c r="Z264" s="36">
        <f>IFERROR(IF(Y264=0,"",ROUNDUP(Y264/H264,0)*0.02175),"")</f>
        <v>4.3499999999999997E-2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20.827586206896552</v>
      </c>
      <c r="BN264" s="64">
        <f t="shared" si="49"/>
        <v>24.159999999999997</v>
      </c>
      <c r="BO264" s="64">
        <f t="shared" si="50"/>
        <v>3.0788177339901478E-2</v>
      </c>
      <c r="BP264" s="64">
        <f t="shared" si="51"/>
        <v>3.5714285714285712E-2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32</v>
      </c>
      <c r="Y265" s="387">
        <f t="shared" si="47"/>
        <v>32</v>
      </c>
      <c r="Z265" s="36">
        <f>IFERROR(IF(Y265=0,"",ROUNDUP(Y265/H265,0)*0.00937),"")</f>
        <v>7.4959999999999999E-2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33.92</v>
      </c>
      <c r="BN265" s="64">
        <f t="shared" si="49"/>
        <v>33.92</v>
      </c>
      <c r="BO265" s="64">
        <f t="shared" si="50"/>
        <v>6.6666666666666666E-2</v>
      </c>
      <c r="BP265" s="64">
        <f t="shared" si="51"/>
        <v>6.6666666666666666E-2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40</v>
      </c>
      <c r="Y268" s="387">
        <f t="shared" si="47"/>
        <v>40</v>
      </c>
      <c r="Z268" s="36">
        <f>IFERROR(IF(Y268=0,"",ROUNDUP(Y268/H268,0)*0.00937),"")</f>
        <v>9.3700000000000006E-2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42.400000000000006</v>
      </c>
      <c r="BN268" s="64">
        <f t="shared" si="49"/>
        <v>42.400000000000006</v>
      </c>
      <c r="BO268" s="64">
        <f t="shared" si="50"/>
        <v>8.3333333333333329E-2</v>
      </c>
      <c r="BP268" s="64">
        <f t="shared" si="51"/>
        <v>8.3333333333333329E-2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23.172413793103448</v>
      </c>
      <c r="Y269" s="388">
        <f>IFERROR(Y261/H261,"0")+IFERROR(Y262/H262,"0")+IFERROR(Y263/H263,"0")+IFERROR(Y264/H264,"0")+IFERROR(Y265/H265,"0")+IFERROR(Y266/H266,"0")+IFERROR(Y267/H267,"0")+IFERROR(Y268/H268,"0")</f>
        <v>24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0.29915999999999998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132</v>
      </c>
      <c r="Y270" s="388">
        <f>IFERROR(SUM(Y261:Y268),"0")</f>
        <v>141.6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70</v>
      </c>
      <c r="Y346" s="387">
        <f>IFERROR(IF(X346="",0,CEILING((X346/$H346),1)*$H346),"")</f>
        <v>75.600000000000009</v>
      </c>
      <c r="Z346" s="36">
        <f>IFERROR(IF(Y346=0,"",ROUNDUP(Y346/H346,0)*0.02175),"")</f>
        <v>0.19574999999999998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74.7</v>
      </c>
      <c r="BN346" s="64">
        <f>IFERROR(Y346*I346/H346,"0")</f>
        <v>80.676000000000016</v>
      </c>
      <c r="BO346" s="64">
        <f>IFERROR(1/J346*(X346/H346),"0")</f>
        <v>0.14880952380952378</v>
      </c>
      <c r="BP346" s="64">
        <f>IFERROR(1/J346*(Y346/H346),"0")</f>
        <v>0.1607142857142857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400</v>
      </c>
      <c r="Y347" s="387">
        <f>IFERROR(IF(X347="",0,CEILING((X347/$H347),1)*$H347),"")</f>
        <v>405.59999999999997</v>
      </c>
      <c r="Z347" s="36">
        <f>IFERROR(IF(Y347=0,"",ROUNDUP(Y347/H347,0)*0.02175),"")</f>
        <v>1.131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428.92307692307696</v>
      </c>
      <c r="BN347" s="64">
        <f>IFERROR(Y347*I347/H347,"0")</f>
        <v>434.928</v>
      </c>
      <c r="BO347" s="64">
        <f>IFERROR(1/J347*(X347/H347),"0")</f>
        <v>0.91575091575091572</v>
      </c>
      <c r="BP347" s="64">
        <f>IFERROR(1/J347*(Y347/H347),"0")</f>
        <v>0.92857142857142849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63.186813186813183</v>
      </c>
      <c r="Y349" s="388">
        <f>IFERROR(Y346/H346,"0")+IFERROR(Y347/H347,"0")+IFERROR(Y348/H348,"0")</f>
        <v>65</v>
      </c>
      <c r="Z349" s="388">
        <f>IFERROR(IF(Z346="",0,Z346),"0")+IFERROR(IF(Z347="",0,Z347),"0")+IFERROR(IF(Z348="",0,Z348),"0")</f>
        <v>1.4137500000000001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500</v>
      </c>
      <c r="Y350" s="388">
        <f>IFERROR(SUM(Y346:Y348),"0")</f>
        <v>514.79999999999995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18</v>
      </c>
      <c r="Y366" s="387">
        <f>IFERROR(IF(X366="",0,CEILING((X366/$H366),1)*$H366),"")</f>
        <v>18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20.48</v>
      </c>
      <c r="BN366" s="64">
        <f>IFERROR(Y366*I366/H366,"0")</f>
        <v>20.48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10</v>
      </c>
      <c r="Y367" s="388">
        <f>IFERROR(Y366/H366,"0")</f>
        <v>10</v>
      </c>
      <c r="Z367" s="388">
        <f>IFERROR(IF(Z366="",0,Z366),"0")</f>
        <v>7.5300000000000006E-2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18</v>
      </c>
      <c r="Y368" s="388">
        <f>IFERROR(SUM(Y366:Y366),"0")</f>
        <v>18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665</v>
      </c>
      <c r="Y371" s="387">
        <f>IFERROR(IF(X371="",0,CEILING((X371/$H371),1)*$H371),"")</f>
        <v>665.7</v>
      </c>
      <c r="Z371" s="36">
        <f>IFERROR(IF(Y371=0,"",ROUNDUP(Y371/H371,0)*0.00753),"")</f>
        <v>2.3870100000000001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751.13333333333321</v>
      </c>
      <c r="BN371" s="64">
        <f>IFERROR(Y371*I371/H371,"0")</f>
        <v>751.92399999999998</v>
      </c>
      <c r="BO371" s="64">
        <f>IFERROR(1/J371*(X371/H371),"0")</f>
        <v>2.0299145299145298</v>
      </c>
      <c r="BP371" s="64">
        <f>IFERROR(1/J371*(Y371/H371),"0")</f>
        <v>2.0320512820512819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385</v>
      </c>
      <c r="Y372" s="387">
        <f>IFERROR(IF(X372="",0,CEILING((X372/$H372),1)*$H372),"")</f>
        <v>386.40000000000003</v>
      </c>
      <c r="Z372" s="36">
        <f>IFERROR(IF(Y372=0,"",ROUNDUP(Y372/H372,0)*0.00753),"")</f>
        <v>1.3855200000000001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432.66666666666663</v>
      </c>
      <c r="BN372" s="64">
        <f>IFERROR(Y372*I372/H372,"0")</f>
        <v>434.23999999999995</v>
      </c>
      <c r="BO372" s="64">
        <f>IFERROR(1/J372*(X372/H372),"0")</f>
        <v>1.175213675213675</v>
      </c>
      <c r="BP372" s="64">
        <f>IFERROR(1/J372*(Y372/H372),"0")</f>
        <v>1.1794871794871795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499.99999999999994</v>
      </c>
      <c r="Y373" s="388">
        <f>IFERROR(Y370/H370,"0")+IFERROR(Y371/H371,"0")+IFERROR(Y372/H372,"0")</f>
        <v>501</v>
      </c>
      <c r="Z373" s="388">
        <f>IFERROR(IF(Z370="",0,Z370),"0")+IFERROR(IF(Z371="",0,Z371),"0")+IFERROR(IF(Z372="",0,Z372),"0")</f>
        <v>3.7725300000000002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1050</v>
      </c>
      <c r="Y374" s="388">
        <f>IFERROR(SUM(Y370:Y372),"0")</f>
        <v>1052.1000000000001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1300</v>
      </c>
      <c r="Y379" s="387">
        <f t="shared" si="67"/>
        <v>1305</v>
      </c>
      <c r="Z379" s="36">
        <f>IFERROR(IF(Y379=0,"",ROUNDUP(Y379/H379,0)*0.02175),"")</f>
        <v>1.8922499999999998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1341.6</v>
      </c>
      <c r="BN379" s="64">
        <f t="shared" si="69"/>
        <v>1346.76</v>
      </c>
      <c r="BO379" s="64">
        <f t="shared" si="70"/>
        <v>1.8055555555555556</v>
      </c>
      <c r="BP379" s="64">
        <f t="shared" si="71"/>
        <v>1.8125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1200</v>
      </c>
      <c r="Y381" s="387">
        <f t="shared" si="67"/>
        <v>1200</v>
      </c>
      <c r="Z381" s="36">
        <f>IFERROR(IF(Y381=0,"",ROUNDUP(Y381/H381,0)*0.02175),"")</f>
        <v>1.7399999999999998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1238.4000000000001</v>
      </c>
      <c r="BN381" s="64">
        <f t="shared" si="69"/>
        <v>1238.4000000000001</v>
      </c>
      <c r="BO381" s="64">
        <f t="shared" si="70"/>
        <v>1.6666666666666665</v>
      </c>
      <c r="BP381" s="64">
        <f t="shared" si="71"/>
        <v>1.6666666666666665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1300</v>
      </c>
      <c r="Y383" s="387">
        <f t="shared" si="67"/>
        <v>1305</v>
      </c>
      <c r="Z383" s="36">
        <f>IFERROR(IF(Y383=0,"",ROUNDUP(Y383/H383,0)*0.02175),"")</f>
        <v>1.8922499999999998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1341.6</v>
      </c>
      <c r="BN383" s="64">
        <f t="shared" si="69"/>
        <v>1346.76</v>
      </c>
      <c r="BO383" s="64">
        <f t="shared" si="70"/>
        <v>1.8055555555555556</v>
      </c>
      <c r="BP383" s="64">
        <f t="shared" si="71"/>
        <v>1.8125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25</v>
      </c>
      <c r="Y386" s="387">
        <f t="shared" si="67"/>
        <v>25</v>
      </c>
      <c r="Z386" s="36">
        <f>IFERROR(IF(Y386=0,"",ROUNDUP(Y386/H386,0)*0.00937),"")</f>
        <v>4.6850000000000003E-2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26.05</v>
      </c>
      <c r="BN386" s="64">
        <f t="shared" si="69"/>
        <v>26.05</v>
      </c>
      <c r="BO386" s="64">
        <f t="shared" si="70"/>
        <v>4.1666666666666664E-2</v>
      </c>
      <c r="BP386" s="64">
        <f t="shared" si="71"/>
        <v>4.1666666666666664E-2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258.33333333333337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259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5.5713499999999998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3825</v>
      </c>
      <c r="Y388" s="388">
        <f>IFERROR(SUM(Y378:Y386),"0")</f>
        <v>3835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70</v>
      </c>
      <c r="Y401" s="387">
        <f>IFERROR(IF(X401="",0,CEILING((X401/$H401),1)*$H401),"")</f>
        <v>70.2</v>
      </c>
      <c r="Z401" s="36">
        <f>IFERROR(IF(Y401=0,"",ROUNDUP(Y401/H401,0)*0.02175),"")</f>
        <v>0.19574999999999998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75.061538461538461</v>
      </c>
      <c r="BN401" s="64">
        <f>IFERROR(Y401*I401/H401,"0")</f>
        <v>75.27600000000001</v>
      </c>
      <c r="BO401" s="64">
        <f>IFERROR(1/J401*(X401/H401),"0")</f>
        <v>0.16025641025641024</v>
      </c>
      <c r="BP401" s="64">
        <f>IFERROR(1/J401*(Y401/H401),"0")</f>
        <v>0.1607142857142857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8.9743589743589745</v>
      </c>
      <c r="Y403" s="388">
        <f>IFERROR(Y401/H401,"0")+IFERROR(Y402/H402,"0")</f>
        <v>9</v>
      </c>
      <c r="Z403" s="388">
        <f>IFERROR(IF(Z401="",0,Z401),"0")+IFERROR(IF(Z402="",0,Z402),"0")</f>
        <v>0.19574999999999998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70</v>
      </c>
      <c r="Y404" s="388">
        <f>IFERROR(SUM(Y401:Y402),"0")</f>
        <v>70.2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50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52</v>
      </c>
      <c r="BN409" s="64">
        <f>IFERROR(Y409*I409/H409,"0")</f>
        <v>62.400000000000006</v>
      </c>
      <c r="BO409" s="64">
        <f>IFERROR(1/J409*(X409/H409),"0")</f>
        <v>7.4404761904761904E-2</v>
      </c>
      <c r="BP409" s="64">
        <f>IFERROR(1/J409*(Y409/H409),"0")</f>
        <v>8.9285714285714274E-2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4.166666666666667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50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60</v>
      </c>
      <c r="Y438" s="387">
        <f t="shared" si="72"/>
        <v>63</v>
      </c>
      <c r="Z438" s="36">
        <f>IFERROR(IF(Y438=0,"",ROUNDUP(Y438/H438,0)*0.00753),"")</f>
        <v>0.11295000000000001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63.28571428571427</v>
      </c>
      <c r="BN438" s="64">
        <f t="shared" si="74"/>
        <v>66.449999999999989</v>
      </c>
      <c r="BO438" s="64">
        <f t="shared" si="75"/>
        <v>9.1575091575091569E-2</v>
      </c>
      <c r="BP438" s="64">
        <f t="shared" si="76"/>
        <v>9.6153846153846145E-2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80</v>
      </c>
      <c r="Y440" s="387">
        <f t="shared" si="72"/>
        <v>84</v>
      </c>
      <c r="Z440" s="36">
        <f>IFERROR(IF(Y440=0,"",ROUNDUP(Y440/H440,0)*0.00753),"")</f>
        <v>0.15060000000000001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84.380952380952365</v>
      </c>
      <c r="BN440" s="64">
        <f t="shared" si="74"/>
        <v>88.6</v>
      </c>
      <c r="BO440" s="64">
        <f t="shared" si="75"/>
        <v>0.1221001221001221</v>
      </c>
      <c r="BP440" s="64">
        <f t="shared" si="76"/>
        <v>0.12820512820512819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140</v>
      </c>
      <c r="Y444" s="387">
        <f t="shared" si="72"/>
        <v>140.70000000000002</v>
      </c>
      <c r="Z444" s="36">
        <f t="shared" si="77"/>
        <v>0.33634000000000003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148.66666666666666</v>
      </c>
      <c r="BN444" s="64">
        <f t="shared" si="74"/>
        <v>149.41</v>
      </c>
      <c r="BO444" s="64">
        <f t="shared" si="75"/>
        <v>0.28490028490028491</v>
      </c>
      <c r="BP444" s="64">
        <f t="shared" si="76"/>
        <v>0.28632478632478636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122.5</v>
      </c>
      <c r="Y453" s="387">
        <f t="shared" si="72"/>
        <v>123.9</v>
      </c>
      <c r="Z453" s="36">
        <f t="shared" si="77"/>
        <v>0.29618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130.08333333333334</v>
      </c>
      <c r="BN453" s="64">
        <f t="shared" si="74"/>
        <v>131.57</v>
      </c>
      <c r="BO453" s="64">
        <f t="shared" si="75"/>
        <v>0.2492877492877493</v>
      </c>
      <c r="BP453" s="64">
        <f t="shared" si="76"/>
        <v>0.25213675213675218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140</v>
      </c>
      <c r="Y457" s="387">
        <f t="shared" si="72"/>
        <v>141.12</v>
      </c>
      <c r="Z457" s="36">
        <f>IFERROR(IF(Y457=0,"",ROUNDUP(Y457/H457,0)*0.00753),"")</f>
        <v>0.63251999999999997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216.66666666666669</v>
      </c>
      <c r="BN457" s="64">
        <f t="shared" si="74"/>
        <v>218.40000000000003</v>
      </c>
      <c r="BO457" s="64">
        <f t="shared" si="75"/>
        <v>0.53418803418803418</v>
      </c>
      <c r="BP457" s="64">
        <f t="shared" si="76"/>
        <v>0.53846153846153844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249.99999999999997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254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1.5737700000000001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560</v>
      </c>
      <c r="Y459" s="388">
        <f>IFERROR(SUM(Y437:Y457),"0")</f>
        <v>571.62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80</v>
      </c>
      <c r="Y476" s="387">
        <f t="shared" si="78"/>
        <v>84</v>
      </c>
      <c r="Z476" s="36">
        <f>IFERROR(IF(Y476=0,"",ROUNDUP(Y476/H476,0)*0.00753),"")</f>
        <v>0.15060000000000001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84.380952380952365</v>
      </c>
      <c r="BN476" s="64">
        <f t="shared" si="80"/>
        <v>88.6</v>
      </c>
      <c r="BO476" s="64">
        <f t="shared" si="81"/>
        <v>0.1221001221001221</v>
      </c>
      <c r="BP476" s="64">
        <f t="shared" si="82"/>
        <v>0.12820512820512819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17.5</v>
      </c>
      <c r="Y479" s="387">
        <f t="shared" si="78"/>
        <v>18.900000000000002</v>
      </c>
      <c r="Z479" s="36">
        <f>IFERROR(IF(Y479=0,"",ROUNDUP(Y479/H479,0)*0.00502),"")</f>
        <v>4.5179999999999998E-2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18.583333333333332</v>
      </c>
      <c r="BN479" s="64">
        <f t="shared" si="80"/>
        <v>20.07</v>
      </c>
      <c r="BO479" s="64">
        <f t="shared" si="81"/>
        <v>3.5612535612535613E-2</v>
      </c>
      <c r="BP479" s="64">
        <f t="shared" si="82"/>
        <v>3.8461538461538464E-2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27.38095238095238</v>
      </c>
      <c r="Y481" s="388">
        <f>IFERROR(Y475/H475,"0")+IFERROR(Y476/H476,"0")+IFERROR(Y477/H477,"0")+IFERROR(Y478/H478,"0")+IFERROR(Y479/H479,"0")+IFERROR(Y480/H480,"0")</f>
        <v>29</v>
      </c>
      <c r="Z481" s="388">
        <f>IFERROR(IF(Z475="",0,Z475),"0")+IFERROR(IF(Z476="",0,Z476),"0")+IFERROR(IF(Z477="",0,Z477),"0")+IFERROR(IF(Z478="",0,Z478),"0")+IFERROR(IF(Z479="",0,Z479),"0")+IFERROR(IF(Z480="",0,Z480),"0")</f>
        <v>0.19578000000000001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97.5</v>
      </c>
      <c r="Y482" s="388">
        <f>IFERROR(SUM(Y475:Y480),"0")</f>
        <v>102.9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6</v>
      </c>
      <c r="Y491" s="387">
        <f>IFERROR(IF(X491="",0,CEILING((X491/$H491),1)*$H491),"")</f>
        <v>6</v>
      </c>
      <c r="Z491" s="36">
        <f>IFERROR(IF(Y491=0,"",ROUNDUP(Y491/H491,0)*0.00502),"")</f>
        <v>2.5100000000000001E-2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10.100000000000001</v>
      </c>
      <c r="BN491" s="64">
        <f>IFERROR(Y491*I491/H491,"0")</f>
        <v>10.100000000000001</v>
      </c>
      <c r="BO491" s="64">
        <f>IFERROR(1/J491*(X491/H491),"0")</f>
        <v>2.1367521367521368E-2</v>
      </c>
      <c r="BP491" s="64">
        <f>IFERROR(1/J491*(Y491/H491),"0")</f>
        <v>2.1367521367521368E-2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5</v>
      </c>
      <c r="Y492" s="388">
        <f>IFERROR(Y489/H489,"0")+IFERROR(Y490/H490,"0")+IFERROR(Y491/H491,"0")</f>
        <v>5</v>
      </c>
      <c r="Z492" s="388">
        <f>IFERROR(IF(Z489="",0,Z489),"0")+IFERROR(IF(Z490="",0,Z490),"0")+IFERROR(IF(Z491="",0,Z491),"0")</f>
        <v>2.5100000000000001E-2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6</v>
      </c>
      <c r="Y493" s="388">
        <f>IFERROR(SUM(Y489:Y491),"0")</f>
        <v>6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200</v>
      </c>
      <c r="Y505" s="387">
        <f t="shared" si="83"/>
        <v>200.64000000000001</v>
      </c>
      <c r="Z505" s="36">
        <f t="shared" si="84"/>
        <v>0.45448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213.63636363636363</v>
      </c>
      <c r="BN505" s="64">
        <f t="shared" si="86"/>
        <v>214.32</v>
      </c>
      <c r="BO505" s="64">
        <f t="shared" si="87"/>
        <v>0.36421911421911418</v>
      </c>
      <c r="BP505" s="64">
        <f t="shared" si="88"/>
        <v>0.36538461538461542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130</v>
      </c>
      <c r="Y507" s="387">
        <f t="shared" si="83"/>
        <v>132</v>
      </c>
      <c r="Z507" s="36">
        <f t="shared" si="84"/>
        <v>0.29899999999999999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138.86363636363635</v>
      </c>
      <c r="BN507" s="64">
        <f t="shared" si="86"/>
        <v>140.99999999999997</v>
      </c>
      <c r="BO507" s="64">
        <f t="shared" si="87"/>
        <v>0.23674242424242425</v>
      </c>
      <c r="BP507" s="64">
        <f t="shared" si="88"/>
        <v>0.24038461538461539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150</v>
      </c>
      <c r="Y508" s="387">
        <f t="shared" si="83"/>
        <v>151.20000000000002</v>
      </c>
      <c r="Z508" s="36">
        <f>IFERROR(IF(Y508=0,"",ROUNDUP(Y508/H508,0)*0.00937),"")</f>
        <v>0.39354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160</v>
      </c>
      <c r="BN508" s="64">
        <f t="shared" si="86"/>
        <v>161.28</v>
      </c>
      <c r="BO508" s="64">
        <f t="shared" si="87"/>
        <v>0.34722222222222221</v>
      </c>
      <c r="BP508" s="64">
        <f t="shared" si="88"/>
        <v>0.35000000000000003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120</v>
      </c>
      <c r="Y509" s="387">
        <f t="shared" si="83"/>
        <v>122.4</v>
      </c>
      <c r="Z509" s="36">
        <f>IFERROR(IF(Y509=0,"",ROUNDUP(Y509/H509,0)*0.00937),"")</f>
        <v>0.31857999999999997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127.99999999999999</v>
      </c>
      <c r="BN509" s="64">
        <f t="shared" si="86"/>
        <v>130.56</v>
      </c>
      <c r="BO509" s="64">
        <f t="shared" si="87"/>
        <v>0.27777777777777779</v>
      </c>
      <c r="BP509" s="64">
        <f t="shared" si="88"/>
        <v>0.28333333333333333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156.43939393939394</v>
      </c>
      <c r="Y510" s="388">
        <f>IFERROR(Y502/H502,"0")+IFERROR(Y503/H503,"0")+IFERROR(Y504/H504,"0")+IFERROR(Y505/H505,"0")+IFERROR(Y506/H506,"0")+IFERROR(Y507/H507,"0")+IFERROR(Y508/H508,"0")+IFERROR(Y509/H509,"0")</f>
        <v>158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1.6928399999999999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700</v>
      </c>
      <c r="Y511" s="388">
        <f>IFERROR(SUM(Y502:Y509),"0")</f>
        <v>706.56000000000006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170</v>
      </c>
      <c r="Y513" s="387">
        <f>IFERROR(IF(X513="",0,CEILING((X513/$H513),1)*$H513),"")</f>
        <v>174.24</v>
      </c>
      <c r="Z513" s="36">
        <f>IFERROR(IF(Y513=0,"",ROUNDUP(Y513/H513,0)*0.01196),"")</f>
        <v>0.39468000000000003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181.59090909090907</v>
      </c>
      <c r="BN513" s="64">
        <f>IFERROR(Y513*I513/H513,"0")</f>
        <v>186.12</v>
      </c>
      <c r="BO513" s="64">
        <f>IFERROR(1/J513*(X513/H513),"0")</f>
        <v>0.3095862470862471</v>
      </c>
      <c r="BP513" s="64">
        <f>IFERROR(1/J513*(Y513/H513),"0")</f>
        <v>0.31730769230769235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32.196969696969695</v>
      </c>
      <c r="Y515" s="388">
        <f>IFERROR(Y513/H513,"0")+IFERROR(Y514/H514,"0")</f>
        <v>33</v>
      </c>
      <c r="Z515" s="388">
        <f>IFERROR(IF(Z513="",0,Z513),"0")+IFERROR(IF(Z514="",0,Z514),"0")</f>
        <v>0.39468000000000003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170</v>
      </c>
      <c r="Y516" s="388">
        <f>IFERROR(SUM(Y513:Y514),"0")</f>
        <v>174.24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60</v>
      </c>
      <c r="Y518" s="387">
        <f t="shared" ref="Y518:Y523" si="89">IFERROR(IF(X518="",0,CEILING((X518/$H518),1)*$H518),"")</f>
        <v>63.36</v>
      </c>
      <c r="Z518" s="36">
        <f>IFERROR(IF(Y518=0,"",ROUNDUP(Y518/H518,0)*0.01196),"")</f>
        <v>0.14352000000000001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64.090909090909079</v>
      </c>
      <c r="BN518" s="64">
        <f t="shared" ref="BN518:BN523" si="91">IFERROR(Y518*I518/H518,"0")</f>
        <v>67.679999999999993</v>
      </c>
      <c r="BO518" s="64">
        <f t="shared" ref="BO518:BO523" si="92">IFERROR(1/J518*(X518/H518),"0")</f>
        <v>0.10926573426573427</v>
      </c>
      <c r="BP518" s="64">
        <f t="shared" ref="BP518:BP523" si="93">IFERROR(1/J518*(Y518/H518),"0")</f>
        <v>0.11538461538461539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80</v>
      </c>
      <c r="Y519" s="387">
        <f t="shared" si="89"/>
        <v>84.48</v>
      </c>
      <c r="Z519" s="36">
        <f>IFERROR(IF(Y519=0,"",ROUNDUP(Y519/H519,0)*0.01196),"")</f>
        <v>0.19136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85.454545454545453</v>
      </c>
      <c r="BN519" s="64">
        <f t="shared" si="91"/>
        <v>90.24</v>
      </c>
      <c r="BO519" s="64">
        <f t="shared" si="92"/>
        <v>0.14568764568764569</v>
      </c>
      <c r="BP519" s="64">
        <f t="shared" si="93"/>
        <v>0.15384615384615385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120</v>
      </c>
      <c r="Y520" s="387">
        <f t="shared" si="89"/>
        <v>121.44000000000001</v>
      </c>
      <c r="Z520" s="36">
        <f>IFERROR(IF(Y520=0,"",ROUNDUP(Y520/H520,0)*0.01196),"")</f>
        <v>0.27507999999999999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128.18181818181816</v>
      </c>
      <c r="BN520" s="64">
        <f t="shared" si="91"/>
        <v>129.72</v>
      </c>
      <c r="BO520" s="64">
        <f t="shared" si="92"/>
        <v>0.21853146853146854</v>
      </c>
      <c r="BP520" s="64">
        <f t="shared" si="93"/>
        <v>0.22115384615384617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54</v>
      </c>
      <c r="Y523" s="387">
        <f t="shared" si="89"/>
        <v>54</v>
      </c>
      <c r="Z523" s="36">
        <f>IFERROR(IF(Y523=0,"",ROUNDUP(Y523/H523,0)*0.00937),"")</f>
        <v>0.14055000000000001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57.15</v>
      </c>
      <c r="BN523" s="64">
        <f t="shared" si="91"/>
        <v>57.15</v>
      </c>
      <c r="BO523" s="64">
        <f t="shared" si="92"/>
        <v>0.125</v>
      </c>
      <c r="BP523" s="64">
        <f t="shared" si="93"/>
        <v>0.125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64.242424242424249</v>
      </c>
      <c r="Y524" s="388">
        <f>IFERROR(Y518/H518,"0")+IFERROR(Y519/H519,"0")+IFERROR(Y520/H520,"0")+IFERROR(Y521/H521,"0")+IFERROR(Y522/H522,"0")+IFERROR(Y523/H523,"0")</f>
        <v>66</v>
      </c>
      <c r="Z524" s="388">
        <f>IFERROR(IF(Z518="",0,Z518),"0")+IFERROR(IF(Z519="",0,Z519),"0")+IFERROR(IF(Z520="",0,Z520),"0")+IFERROR(IF(Z521="",0,Z521),"0")+IFERROR(IF(Z522="",0,Z522),"0")+IFERROR(IF(Z523="",0,Z523),"0")</f>
        <v>0.75051000000000001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314</v>
      </c>
      <c r="Y525" s="388">
        <f>IFERROR(SUM(Y518:Y523),"0")</f>
        <v>323.28000000000003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2.8</v>
      </c>
      <c r="Y563" s="387">
        <f t="shared" si="99"/>
        <v>3.36</v>
      </c>
      <c r="Z563" s="36">
        <f>IFERROR(IF(Y563=0,"",ROUNDUP(Y563/H563,0)*0.00502),"")</f>
        <v>1.004E-2</v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3.0666666666666669</v>
      </c>
      <c r="BN563" s="64">
        <f t="shared" si="101"/>
        <v>3.68</v>
      </c>
      <c r="BO563" s="64">
        <f t="shared" si="102"/>
        <v>7.1225071225071226E-3</v>
      </c>
      <c r="BP563" s="64">
        <f t="shared" si="103"/>
        <v>8.5470085470085479E-3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1.6666666666666665</v>
      </c>
      <c r="Y564" s="388">
        <f>IFERROR(Y557/H557,"0")+IFERROR(Y558/H558,"0")+IFERROR(Y559/H559,"0")+IFERROR(Y560/H560,"0")+IFERROR(Y561/H561,"0")+IFERROR(Y562/H562,"0")+IFERROR(Y563/H563,"0")</f>
        <v>2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1.004E-2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2.8</v>
      </c>
      <c r="Y565" s="388">
        <f>IFERROR(SUM(Y557:Y563),"0")</f>
        <v>3.36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800</v>
      </c>
      <c r="Y567" s="387">
        <f>IFERROR(IF(X567="",0,CEILING((X567/$H567),1)*$H567),"")</f>
        <v>803.4</v>
      </c>
      <c r="Z567" s="36">
        <f>IFERROR(IF(Y567=0,"",ROUNDUP(Y567/H567,0)*0.02175),"")</f>
        <v>2.2402499999999996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857.84615384615392</v>
      </c>
      <c r="BN567" s="64">
        <f>IFERROR(Y567*I567/H567,"0")</f>
        <v>861.49200000000008</v>
      </c>
      <c r="BO567" s="64">
        <f>IFERROR(1/J567*(X567/H567),"0")</f>
        <v>1.8315018315018314</v>
      </c>
      <c r="BP567" s="64">
        <f>IFERROR(1/J567*(Y567/H567),"0")</f>
        <v>1.8392857142857142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102.56410256410257</v>
      </c>
      <c r="Y571" s="388">
        <f>IFERROR(Y567/H567,"0")+IFERROR(Y568/H568,"0")+IFERROR(Y569/H569,"0")+IFERROR(Y570/H570,"0")</f>
        <v>103</v>
      </c>
      <c r="Z571" s="388">
        <f>IFERROR(IF(Z567="",0,Z567),"0")+IFERROR(IF(Z568="",0,Z568),"0")+IFERROR(IF(Z569="",0,Z569),"0")+IFERROR(IF(Z570="",0,Z570),"0")</f>
        <v>2.2402499999999996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800</v>
      </c>
      <c r="Y572" s="388">
        <f>IFERROR(SUM(Y567:Y570),"0")</f>
        <v>803.4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17072.899999999998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17242.940000000002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18240.536153118908</v>
      </c>
      <c r="Y599" s="388">
        <f>IFERROR(SUM(BN22:BN595),"0")</f>
        <v>18421.8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34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19090.536153118908</v>
      </c>
      <c r="Y601" s="388">
        <f>GrossWeightTotalR+PalletQtyTotalR*25</f>
        <v>19296.8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3840.2449128138778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3872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39.658449999999988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302.40000000000003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1133.4000000000001</v>
      </c>
      <c r="E608" s="46">
        <f>IFERROR(Y108*1,"0")+IFERROR(Y109*1,"0")+IFERROR(Y110*1,"0")+IFERROR(Y114*1,"0")+IFERROR(Y115*1,"0")+IFERROR(Y116*1,"0")+IFERROR(Y117*1,"0")+IFERROR(Y118*1,"0")</f>
        <v>1096.5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1444.8999999999999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51</v>
      </c>
      <c r="I608" s="46">
        <f>IFERROR(Y193*1,"0")+IFERROR(Y194*1,"0")+IFERROR(Y195*1,"0")+IFERROR(Y196*1,"0")+IFERROR(Y197*1,"0")+IFERROR(Y198*1,"0")+IFERROR(Y199*1,"0")+IFERROR(Y200*1,"0")</f>
        <v>678.3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2234.1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141.6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514.79999999999995</v>
      </c>
      <c r="V608" s="46">
        <f>IFERROR(Y366*1,"0")+IFERROR(Y370*1,"0")+IFERROR(Y371*1,"0")+IFERROR(Y372*1,"0")</f>
        <v>1070.1000000000001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4910.2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574.02</v>
      </c>
      <c r="Z608" s="46">
        <f>IFERROR(Y471*1,"0")+IFERROR(Y475*1,"0")+IFERROR(Y476*1,"0")+IFERROR(Y477*1,"0")+IFERROR(Y478*1,"0")+IFERROR(Y479*1,"0")+IFERROR(Y480*1,"0")+IFERROR(Y484*1,"0")</f>
        <v>106.86</v>
      </c>
      <c r="AA608" s="46">
        <f>IFERROR(Y489*1,"0")+IFERROR(Y490*1,"0")+IFERROR(Y491*1,"0")</f>
        <v>6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1204.0800000000002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830.76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2024-10-04T09:57:18Z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