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10,24\02,10,24 на 04,10,24 КИ\"/>
    </mc:Choice>
  </mc:AlternateContent>
  <xr:revisionPtr revIDLastSave="0" documentId="13_ncr:1_{6E0D2D25-E672-4F1C-BFD1-A33527071D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BP518" i="1" s="1"/>
  <c r="P518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BP390" i="1" s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Y335" i="1" s="1"/>
  <c r="P330" i="1"/>
  <c r="X328" i="1"/>
  <c r="X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Z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39" i="1" l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123" i="1"/>
  <c r="BN123" i="1"/>
  <c r="Z161" i="1"/>
  <c r="BN161" i="1"/>
  <c r="Z220" i="1"/>
  <c r="BN220" i="1"/>
  <c r="Z264" i="1"/>
  <c r="BN264" i="1"/>
  <c r="Z290" i="1"/>
  <c r="BN290" i="1"/>
  <c r="Z339" i="1"/>
  <c r="BN339" i="1"/>
  <c r="Z504" i="1"/>
  <c r="BN504" i="1"/>
  <c r="X598" i="1"/>
  <c r="Z27" i="1"/>
  <c r="BN27" i="1"/>
  <c r="Z63" i="1"/>
  <c r="BN63" i="1"/>
  <c r="Z110" i="1"/>
  <c r="BN110" i="1"/>
  <c r="Z139" i="1"/>
  <c r="BN139" i="1"/>
  <c r="Z142" i="1"/>
  <c r="BN142" i="1"/>
  <c r="Z179" i="1"/>
  <c r="BN179" i="1"/>
  <c r="Z206" i="1"/>
  <c r="BN206" i="1"/>
  <c r="Z230" i="1"/>
  <c r="BN230" i="1"/>
  <c r="Z251" i="1"/>
  <c r="BN251" i="1"/>
  <c r="Z304" i="1"/>
  <c r="Z305" i="1" s="1"/>
  <c r="BN304" i="1"/>
  <c r="BP304" i="1"/>
  <c r="Y305" i="1"/>
  <c r="Z309" i="1"/>
  <c r="Z310" i="1" s="1"/>
  <c r="BN309" i="1"/>
  <c r="BP309" i="1"/>
  <c r="Z313" i="1"/>
  <c r="BN313" i="1"/>
  <c r="Y316" i="1"/>
  <c r="Z325" i="1"/>
  <c r="BN325" i="1"/>
  <c r="Z359" i="1"/>
  <c r="BN359" i="1"/>
  <c r="Y362" i="1"/>
  <c r="Z390" i="1"/>
  <c r="BN390" i="1"/>
  <c r="Z414" i="1"/>
  <c r="BN414" i="1"/>
  <c r="Z448" i="1"/>
  <c r="BN448" i="1"/>
  <c r="Z449" i="1"/>
  <c r="BN449" i="1"/>
  <c r="Z480" i="1"/>
  <c r="BN480" i="1"/>
  <c r="Z518" i="1"/>
  <c r="BN518" i="1"/>
  <c r="BP297" i="1"/>
  <c r="BN297" i="1"/>
  <c r="Z297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602" i="1"/>
  <c r="Z31" i="1"/>
  <c r="BN31" i="1"/>
  <c r="Z32" i="1"/>
  <c r="BN32" i="1"/>
  <c r="Z33" i="1"/>
  <c r="BN33" i="1"/>
  <c r="Z70" i="1"/>
  <c r="BN70" i="1"/>
  <c r="Z73" i="1"/>
  <c r="BN73" i="1"/>
  <c r="Y82" i="1"/>
  <c r="Z80" i="1"/>
  <c r="BN80" i="1"/>
  <c r="Y90" i="1"/>
  <c r="Y99" i="1"/>
  <c r="Z103" i="1"/>
  <c r="BN103" i="1"/>
  <c r="Z116" i="1"/>
  <c r="BN116" i="1"/>
  <c r="Z127" i="1"/>
  <c r="BN127" i="1"/>
  <c r="Y137" i="1"/>
  <c r="Z150" i="1"/>
  <c r="BN150" i="1"/>
  <c r="Z173" i="1"/>
  <c r="BN173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M608" i="1"/>
  <c r="Z268" i="1"/>
  <c r="BN268" i="1"/>
  <c r="BP278" i="1"/>
  <c r="BN278" i="1"/>
  <c r="Z278" i="1"/>
  <c r="U608" i="1"/>
  <c r="BP333" i="1"/>
  <c r="BN333" i="1"/>
  <c r="Z333" i="1"/>
  <c r="BP352" i="1"/>
  <c r="BN352" i="1"/>
  <c r="Z352" i="1"/>
  <c r="Y367" i="1"/>
  <c r="BP366" i="1"/>
  <c r="BN366" i="1"/>
  <c r="Z366" i="1"/>
  <c r="Z367" i="1" s="1"/>
  <c r="BP370" i="1"/>
  <c r="BN370" i="1"/>
  <c r="Z370" i="1"/>
  <c r="BP402" i="1"/>
  <c r="BN402" i="1"/>
  <c r="Z402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343" i="1"/>
  <c r="Y356" i="1"/>
  <c r="Y373" i="1"/>
  <c r="Z22" i="1"/>
  <c r="Z23" i="1" s="1"/>
  <c r="BN22" i="1"/>
  <c r="BP22" i="1"/>
  <c r="Y37" i="1"/>
  <c r="Z29" i="1"/>
  <c r="BN29" i="1"/>
  <c r="Z35" i="1"/>
  <c r="BN35" i="1"/>
  <c r="Z55" i="1"/>
  <c r="BN55" i="1"/>
  <c r="BP57" i="1"/>
  <c r="BN57" i="1"/>
  <c r="BP68" i="1"/>
  <c r="BN68" i="1"/>
  <c r="Z68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Z84" i="1"/>
  <c r="BN84" i="1"/>
  <c r="BP84" i="1"/>
  <c r="Z88" i="1"/>
  <c r="BN88" i="1"/>
  <c r="Z93" i="1"/>
  <c r="BN93" i="1"/>
  <c r="BP93" i="1"/>
  <c r="Z94" i="1"/>
  <c r="BN94" i="1"/>
  <c r="Z95" i="1"/>
  <c r="BN95" i="1"/>
  <c r="Z101" i="1"/>
  <c r="BN101" i="1"/>
  <c r="BP101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Z135" i="1"/>
  <c r="BN135" i="1"/>
  <c r="Y146" i="1"/>
  <c r="Z144" i="1"/>
  <c r="BN144" i="1"/>
  <c r="Z155" i="1"/>
  <c r="BN155" i="1"/>
  <c r="Z165" i="1"/>
  <c r="BN165" i="1"/>
  <c r="BP165" i="1"/>
  <c r="Z177" i="1"/>
  <c r="BN177" i="1"/>
  <c r="Z181" i="1"/>
  <c r="BN181" i="1"/>
  <c r="Y189" i="1"/>
  <c r="Z187" i="1"/>
  <c r="BN187" i="1"/>
  <c r="Z195" i="1"/>
  <c r="BN195" i="1"/>
  <c r="Z199" i="1"/>
  <c r="BN199" i="1"/>
  <c r="J608" i="1"/>
  <c r="Z210" i="1"/>
  <c r="BN210" i="1"/>
  <c r="BP210" i="1"/>
  <c r="Y213" i="1"/>
  <c r="Y223" i="1"/>
  <c r="Z218" i="1"/>
  <c r="BN218" i="1"/>
  <c r="Z222" i="1"/>
  <c r="BN222" i="1"/>
  <c r="Y237" i="1"/>
  <c r="Z228" i="1"/>
  <c r="BN228" i="1"/>
  <c r="Z232" i="1"/>
  <c r="BN232" i="1"/>
  <c r="Z236" i="1"/>
  <c r="BN236" i="1"/>
  <c r="Y246" i="1"/>
  <c r="Z242" i="1"/>
  <c r="BN242" i="1"/>
  <c r="Z249" i="1"/>
  <c r="BN249" i="1"/>
  <c r="Y258" i="1"/>
  <c r="Z253" i="1"/>
  <c r="BN253" i="1"/>
  <c r="Z262" i="1"/>
  <c r="BN262" i="1"/>
  <c r="Z266" i="1"/>
  <c r="BN266" i="1"/>
  <c r="Z273" i="1"/>
  <c r="BN273" i="1"/>
  <c r="Y279" i="1"/>
  <c r="Z276" i="1"/>
  <c r="BN276" i="1"/>
  <c r="Z283" i="1"/>
  <c r="Z284" i="1" s="1"/>
  <c r="BN283" i="1"/>
  <c r="BP283" i="1"/>
  <c r="Y284" i="1"/>
  <c r="Z288" i="1"/>
  <c r="BN288" i="1"/>
  <c r="Y291" i="1"/>
  <c r="Z295" i="1"/>
  <c r="BN295" i="1"/>
  <c r="Y300" i="1"/>
  <c r="Z299" i="1"/>
  <c r="BN299" i="1"/>
  <c r="Y315" i="1"/>
  <c r="Z320" i="1"/>
  <c r="BN320" i="1"/>
  <c r="Z323" i="1"/>
  <c r="BN323" i="1"/>
  <c r="Z331" i="1"/>
  <c r="BN331" i="1"/>
  <c r="Z337" i="1"/>
  <c r="BN337" i="1"/>
  <c r="BP337" i="1"/>
  <c r="Z341" i="1"/>
  <c r="BN341" i="1"/>
  <c r="Y350" i="1"/>
  <c r="Y357" i="1"/>
  <c r="Z355" i="1"/>
  <c r="BN355" i="1"/>
  <c r="Y363" i="1"/>
  <c r="Z361" i="1"/>
  <c r="BN361" i="1"/>
  <c r="Y374" i="1"/>
  <c r="Z372" i="1"/>
  <c r="BN372" i="1"/>
  <c r="Z380" i="1"/>
  <c r="BN380" i="1"/>
  <c r="Z384" i="1"/>
  <c r="BN384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392" i="1"/>
  <c r="Y416" i="1"/>
  <c r="Y492" i="1"/>
  <c r="Y524" i="1"/>
  <c r="F9" i="1"/>
  <c r="J9" i="1"/>
  <c r="F10" i="1"/>
  <c r="Y36" i="1"/>
  <c r="Y60" i="1"/>
  <c r="Y64" i="1"/>
  <c r="Y76" i="1"/>
  <c r="Y81" i="1"/>
  <c r="Y91" i="1"/>
  <c r="Y98" i="1"/>
  <c r="Y104" i="1"/>
  <c r="Y111" i="1"/>
  <c r="Y119" i="1"/>
  <c r="Y128" i="1"/>
  <c r="Y136" i="1"/>
  <c r="Y147" i="1"/>
  <c r="Y151" i="1"/>
  <c r="Y158" i="1"/>
  <c r="Y162" i="1"/>
  <c r="Y168" i="1"/>
  <c r="H608" i="1"/>
  <c r="Y175" i="1"/>
  <c r="Y174" i="1"/>
  <c r="BP178" i="1"/>
  <c r="BN178" i="1"/>
  <c r="Z178" i="1"/>
  <c r="Y182" i="1"/>
  <c r="BP186" i="1"/>
  <c r="BN186" i="1"/>
  <c r="Z186" i="1"/>
  <c r="H9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Z85" i="1"/>
  <c r="BN85" i="1"/>
  <c r="Z87" i="1"/>
  <c r="BN87" i="1"/>
  <c r="Z89" i="1"/>
  <c r="BN89" i="1"/>
  <c r="Z96" i="1"/>
  <c r="BN96" i="1"/>
  <c r="Z102" i="1"/>
  <c r="Z104" i="1" s="1"/>
  <c r="BN102" i="1"/>
  <c r="E608" i="1"/>
  <c r="Z109" i="1"/>
  <c r="Z111" i="1" s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3" i="1"/>
  <c r="BN133" i="1"/>
  <c r="Z134" i="1"/>
  <c r="BN134" i="1"/>
  <c r="Z140" i="1"/>
  <c r="BN140" i="1"/>
  <c r="Z141" i="1"/>
  <c r="BN141" i="1"/>
  <c r="Z143" i="1"/>
  <c r="BN143" i="1"/>
  <c r="Z145" i="1"/>
  <c r="BN145" i="1"/>
  <c r="Z149" i="1"/>
  <c r="BN149" i="1"/>
  <c r="BP149" i="1"/>
  <c r="G608" i="1"/>
  <c r="Z156" i="1"/>
  <c r="Z157" i="1" s="1"/>
  <c r="BN156" i="1"/>
  <c r="Y157" i="1"/>
  <c r="Z160" i="1"/>
  <c r="BN160" i="1"/>
  <c r="BP160" i="1"/>
  <c r="Z166" i="1"/>
  <c r="Z167" i="1" s="1"/>
  <c r="BN166" i="1"/>
  <c r="Z171" i="1"/>
  <c r="BN171" i="1"/>
  <c r="BP171" i="1"/>
  <c r="BP172" i="1"/>
  <c r="BN172" i="1"/>
  <c r="Z172" i="1"/>
  <c r="Y183" i="1"/>
  <c r="BP180" i="1"/>
  <c r="BN180" i="1"/>
  <c r="Z180" i="1"/>
  <c r="Z182" i="1" s="1"/>
  <c r="Y188" i="1"/>
  <c r="I608" i="1"/>
  <c r="Z194" i="1"/>
  <c r="BN194" i="1"/>
  <c r="BP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BP274" i="1"/>
  <c r="Z275" i="1"/>
  <c r="BN275" i="1"/>
  <c r="Z277" i="1"/>
  <c r="BN277" i="1"/>
  <c r="Y280" i="1"/>
  <c r="Y285" i="1"/>
  <c r="Q608" i="1"/>
  <c r="Z289" i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BN314" i="1"/>
  <c r="BP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Z330" i="1"/>
  <c r="BN330" i="1"/>
  <c r="BP330" i="1"/>
  <c r="Y334" i="1"/>
  <c r="Y344" i="1"/>
  <c r="BP338" i="1"/>
  <c r="BN338" i="1"/>
  <c r="Z338" i="1"/>
  <c r="Y207" i="1"/>
  <c r="Y269" i="1"/>
  <c r="Y328" i="1"/>
  <c r="BP332" i="1"/>
  <c r="BN332" i="1"/>
  <c r="Z332" i="1"/>
  <c r="BP340" i="1"/>
  <c r="BN340" i="1"/>
  <c r="Z340" i="1"/>
  <c r="Z342" i="1"/>
  <c r="BN342" i="1"/>
  <c r="Z346" i="1"/>
  <c r="BN346" i="1"/>
  <c r="BP346" i="1"/>
  <c r="Z348" i="1"/>
  <c r="BN348" i="1"/>
  <c r="Y349" i="1"/>
  <c r="Z354" i="1"/>
  <c r="BN354" i="1"/>
  <c r="BP354" i="1"/>
  <c r="Z360" i="1"/>
  <c r="BN360" i="1"/>
  <c r="BP360" i="1"/>
  <c r="V608" i="1"/>
  <c r="Y368" i="1"/>
  <c r="Z371" i="1"/>
  <c r="BN371" i="1"/>
  <c r="BP371" i="1"/>
  <c r="W608" i="1"/>
  <c r="Y388" i="1"/>
  <c r="Z379" i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Y535" i="1"/>
  <c r="Y387" i="1"/>
  <c r="BP397" i="1"/>
  <c r="BN397" i="1"/>
  <c r="Z397" i="1"/>
  <c r="Y399" i="1"/>
  <c r="Y404" i="1"/>
  <c r="BP401" i="1"/>
  <c r="BN401" i="1"/>
  <c r="Z401" i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BP490" i="1"/>
  <c r="BN490" i="1"/>
  <c r="Z490" i="1"/>
  <c r="BP505" i="1"/>
  <c r="BN505" i="1"/>
  <c r="Z505" i="1"/>
  <c r="BP509" i="1"/>
  <c r="BN509" i="1"/>
  <c r="Z509" i="1"/>
  <c r="Y511" i="1"/>
  <c r="Y516" i="1"/>
  <c r="BP513" i="1"/>
  <c r="BN513" i="1"/>
  <c r="Z513" i="1"/>
  <c r="BP521" i="1"/>
  <c r="BN521" i="1"/>
  <c r="Z521" i="1"/>
  <c r="BP529" i="1"/>
  <c r="BN529" i="1"/>
  <c r="Z529" i="1"/>
  <c r="Y531" i="1"/>
  <c r="BP534" i="1"/>
  <c r="BN534" i="1"/>
  <c r="Z534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AA608" i="1"/>
  <c r="Y493" i="1"/>
  <c r="AC608" i="1"/>
  <c r="Y510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35" i="1" l="1"/>
  <c r="Z515" i="1"/>
  <c r="Z373" i="1"/>
  <c r="Z356" i="1"/>
  <c r="Z315" i="1"/>
  <c r="Z291" i="1"/>
  <c r="Z279" i="1"/>
  <c r="Z162" i="1"/>
  <c r="Z188" i="1"/>
  <c r="Z584" i="1"/>
  <c r="Z492" i="1"/>
  <c r="Z207" i="1"/>
  <c r="Z64" i="1"/>
  <c r="Z403" i="1"/>
  <c r="Z151" i="1"/>
  <c r="Z571" i="1"/>
  <c r="Z554" i="1"/>
  <c r="Z343" i="1"/>
  <c r="Z237" i="1"/>
  <c r="Z128" i="1"/>
  <c r="Z59" i="1"/>
  <c r="Y600" i="1"/>
  <c r="Y602" i="1"/>
  <c r="Z547" i="1"/>
  <c r="Z524" i="1"/>
  <c r="Z463" i="1"/>
  <c r="Z387" i="1"/>
  <c r="Z362" i="1"/>
  <c r="Z334" i="1"/>
  <c r="Z327" i="1"/>
  <c r="Z300" i="1"/>
  <c r="Z269" i="1"/>
  <c r="Z257" i="1"/>
  <c r="Z245" i="1"/>
  <c r="Z212" i="1"/>
  <c r="Z201" i="1"/>
  <c r="Z174" i="1"/>
  <c r="Z146" i="1"/>
  <c r="Z136" i="1"/>
  <c r="Z119" i="1"/>
  <c r="Z98" i="1"/>
  <c r="Z90" i="1"/>
  <c r="Z75" i="1"/>
  <c r="Y599" i="1"/>
  <c r="Y601" i="1" s="1"/>
  <c r="Z530" i="1"/>
  <c r="Z510" i="1"/>
  <c r="Z481" i="1"/>
  <c r="Z458" i="1"/>
  <c r="Y598" i="1"/>
  <c r="X601" i="1"/>
  <c r="Z578" i="1"/>
  <c r="Z564" i="1"/>
  <c r="Z424" i="1"/>
  <c r="Z411" i="1"/>
  <c r="Z398" i="1"/>
  <c r="Z349" i="1"/>
  <c r="Z223" i="1"/>
  <c r="Z81" i="1"/>
  <c r="Z36" i="1"/>
  <c r="Z603" i="1" l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<sst xmlns="http://schemas.openxmlformats.org/spreadsheetml/2006/main" count="2479" uniqueCount="785">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</sst>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3" t="s">
        <v>0</v>
      </c>
      <c r="E1" s="432"/>
      <c r="F1" s="432"/>
      <c r="G1" s="12" t="s">
        <v>1</v>
      </c>
      <c r="H1" s="473" t="s">
        <v>2</v>
      </c>
      <c r="I1" s="432"/>
      <c r="J1" s="432"/>
      <c r="K1" s="432"/>
      <c r="L1" s="432"/>
      <c r="M1" s="432"/>
      <c r="N1" s="432"/>
      <c r="O1" s="432"/>
      <c r="P1" s="432"/>
      <c r="Q1" s="432"/>
      <c r="R1" s="431" t="s">
        <v>3</v>
      </c>
      <c r="S1" s="432"/>
      <c r="T1" s="4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4"/>
      <c r="R2" s="404"/>
      <c r="S2" s="404"/>
      <c r="T2" s="404"/>
      <c r="U2" s="404"/>
      <c r="V2" s="404"/>
      <c r="W2" s="404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4"/>
      <c r="Q3" s="404"/>
      <c r="R3" s="404"/>
      <c r="S3" s="404"/>
      <c r="T3" s="404"/>
      <c r="U3" s="404"/>
      <c r="V3" s="404"/>
      <c r="W3" s="404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8" t="s">
        <v>8</v>
      </c>
      <c r="B5" s="500"/>
      <c r="C5" s="501"/>
      <c r="D5" s="476"/>
      <c r="E5" s="477"/>
      <c r="F5" s="735" t="s">
        <v>9</v>
      </c>
      <c r="G5" s="501"/>
      <c r="H5" s="476" t="s">
        <v>784</v>
      </c>
      <c r="I5" s="674"/>
      <c r="J5" s="674"/>
      <c r="K5" s="674"/>
      <c r="L5" s="674"/>
      <c r="M5" s="477"/>
      <c r="N5" s="58"/>
      <c r="P5" s="24" t="s">
        <v>10</v>
      </c>
      <c r="Q5" s="757">
        <v>45569</v>
      </c>
      <c r="R5" s="537"/>
      <c r="T5" s="599" t="s">
        <v>11</v>
      </c>
      <c r="U5" s="600"/>
      <c r="V5" s="601" t="s">
        <v>12</v>
      </c>
      <c r="W5" s="537"/>
      <c r="AB5" s="51"/>
      <c r="AC5" s="51"/>
      <c r="AD5" s="51"/>
      <c r="AE5" s="51"/>
    </row>
    <row r="6" spans="1:32" s="379" customFormat="1" ht="24" customHeight="1" x14ac:dyDescent="0.2">
      <c r="A6" s="538" t="s">
        <v>13</v>
      </c>
      <c r="B6" s="500"/>
      <c r="C6" s="501"/>
      <c r="D6" s="678" t="s">
        <v>769</v>
      </c>
      <c r="E6" s="679"/>
      <c r="F6" s="679"/>
      <c r="G6" s="679"/>
      <c r="H6" s="679"/>
      <c r="I6" s="679"/>
      <c r="J6" s="679"/>
      <c r="K6" s="679"/>
      <c r="L6" s="679"/>
      <c r="M6" s="537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9"/>
      <c r="T6" s="608" t="s">
        <v>16</v>
      </c>
      <c r="U6" s="600"/>
      <c r="V6" s="626" t="s">
        <v>17</v>
      </c>
      <c r="W6" s="402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6" t="str">
        <f>IFERROR(VLOOKUP(DeliveryAddress,Table,3,0),1)</f>
        <v>2</v>
      </c>
      <c r="E7" s="487"/>
      <c r="F7" s="487"/>
      <c r="G7" s="487"/>
      <c r="H7" s="487"/>
      <c r="I7" s="487"/>
      <c r="J7" s="487"/>
      <c r="K7" s="487"/>
      <c r="L7" s="487"/>
      <c r="M7" s="488"/>
      <c r="N7" s="60"/>
      <c r="P7" s="24"/>
      <c r="Q7" s="42"/>
      <c r="R7" s="42"/>
      <c r="T7" s="404"/>
      <c r="U7" s="600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393"/>
      <c r="C8" s="394"/>
      <c r="D8" s="460"/>
      <c r="E8" s="461"/>
      <c r="F8" s="461"/>
      <c r="G8" s="461"/>
      <c r="H8" s="461"/>
      <c r="I8" s="461"/>
      <c r="J8" s="461"/>
      <c r="K8" s="461"/>
      <c r="L8" s="461"/>
      <c r="M8" s="462"/>
      <c r="N8" s="61"/>
      <c r="P8" s="24" t="s">
        <v>19</v>
      </c>
      <c r="Q8" s="545">
        <v>0.375</v>
      </c>
      <c r="R8" s="488"/>
      <c r="T8" s="404"/>
      <c r="U8" s="600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/>
      <c r="C9" s="404"/>
      <c r="D9" s="552"/>
      <c r="E9" s="391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91"/>
      <c r="N9" s="377"/>
      <c r="P9" s="26" t="s">
        <v>20</v>
      </c>
      <c r="Q9" s="532"/>
      <c r="R9" s="533"/>
      <c r="T9" s="404"/>
      <c r="U9" s="600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/>
      <c r="C10" s="404"/>
      <c r="D10" s="552"/>
      <c r="E10" s="391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/>
      <c r="H10" s="682" t="str">
        <f>IFERROR(VLOOKUP($D$10,Proxy,2,FALSE),"")</f>
        <v/>
      </c>
      <c r="I10" s="404"/>
      <c r="J10" s="404"/>
      <c r="K10" s="404"/>
      <c r="L10" s="404"/>
      <c r="M10" s="404"/>
      <c r="N10" s="378"/>
      <c r="P10" s="26" t="s">
        <v>21</v>
      </c>
      <c r="Q10" s="609"/>
      <c r="R10" s="610"/>
      <c r="U10" s="24" t="s">
        <v>22</v>
      </c>
      <c r="V10" s="401" t="s">
        <v>23</v>
      </c>
      <c r="W10" s="402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3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1"/>
      <c r="N12" s="62"/>
      <c r="P12" s="24" t="s">
        <v>29</v>
      </c>
      <c r="Q12" s="545"/>
      <c r="R12" s="488"/>
      <c r="S12" s="23"/>
      <c r="U12" s="24"/>
      <c r="V12" s="432"/>
      <c r="W12" s="404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1"/>
      <c r="N13" s="62"/>
      <c r="O13" s="26"/>
      <c r="P13" s="26" t="s">
        <v>31</v>
      </c>
      <c r="Q13" s="63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2" t="s">
        <v>33</v>
      </c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1"/>
      <c r="N15" s="63"/>
      <c r="P15" s="565" t="s">
        <v>34</v>
      </c>
      <c r="Q15" s="432"/>
      <c r="R15" s="432"/>
      <c r="S15" s="432"/>
      <c r="T15" s="4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6" t="s">
        <v>35</v>
      </c>
      <c r="B17" s="406" t="s">
        <v>36</v>
      </c>
      <c r="C17" s="550" t="s">
        <v>37</v>
      </c>
      <c r="D17" s="406" t="s">
        <v>38</v>
      </c>
      <c r="E17" s="507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06" t="s">
        <v>48</v>
      </c>
      <c r="P17" s="406" t="s">
        <v>49</v>
      </c>
      <c r="Q17" s="506"/>
      <c r="R17" s="506"/>
      <c r="S17" s="506"/>
      <c r="T17" s="507"/>
      <c r="U17" s="773" t="s">
        <v>50</v>
      </c>
      <c r="V17" s="501"/>
      <c r="W17" s="406" t="s">
        <v>51</v>
      </c>
      <c r="X17" s="406" t="s">
        <v>52</v>
      </c>
      <c r="Y17" s="774" t="s">
        <v>53</v>
      </c>
      <c r="Z17" s="406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0"/>
      <c r="AF17" s="731"/>
      <c r="AG17" s="522"/>
      <c r="BD17" s="647" t="s">
        <v>59</v>
      </c>
    </row>
    <row r="18" spans="1:68" ht="14.25" customHeight="1" x14ac:dyDescent="0.2">
      <c r="A18" s="407"/>
      <c r="B18" s="407"/>
      <c r="C18" s="407"/>
      <c r="D18" s="508"/>
      <c r="E18" s="510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508"/>
      <c r="Q18" s="509"/>
      <c r="R18" s="509"/>
      <c r="S18" s="509"/>
      <c r="T18" s="510"/>
      <c r="U18" s="380" t="s">
        <v>60</v>
      </c>
      <c r="V18" s="380" t="s">
        <v>61</v>
      </c>
      <c r="W18" s="407"/>
      <c r="X18" s="407"/>
      <c r="Y18" s="775"/>
      <c r="Z18" s="407"/>
      <c r="AA18" s="660"/>
      <c r="AB18" s="660"/>
      <c r="AC18" s="660"/>
      <c r="AD18" s="732"/>
      <c r="AE18" s="733"/>
      <c r="AF18" s="734"/>
      <c r="AG18" s="523"/>
      <c r="BD18" s="404"/>
    </row>
    <row r="19" spans="1:68" ht="27.75" hidden="1" customHeight="1" x14ac:dyDescent="0.2">
      <c r="A19" s="470" t="s">
        <v>62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71"/>
      <c r="AA19" s="48"/>
      <c r="AB19" s="48"/>
      <c r="AC19" s="48"/>
    </row>
    <row r="20" spans="1:68" ht="16.5" hidden="1" customHeight="1" x14ac:dyDescent="0.25">
      <c r="A20" s="444" t="s">
        <v>62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381"/>
      <c r="AB20" s="381"/>
      <c r="AC20" s="381"/>
    </row>
    <row r="21" spans="1:68" ht="14.25" hidden="1" customHeight="1" x14ac:dyDescent="0.25">
      <c r="A21" s="409" t="s">
        <v>63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8">
        <v>4680115885004</v>
      </c>
      <c r="E22" s="399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3"/>
      <c r="B23" s="404"/>
      <c r="C23" s="404"/>
      <c r="D23" s="404"/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5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5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409" t="s">
        <v>71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8">
        <v>4680115885912</v>
      </c>
      <c r="E26" s="399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3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8">
        <v>4607091383881</v>
      </c>
      <c r="E27" s="399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8">
        <v>4607091388237</v>
      </c>
      <c r="E28" s="399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8">
        <v>4607091383935</v>
      </c>
      <c r="E29" s="399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5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8">
        <v>4607091383935</v>
      </c>
      <c r="E30" s="399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8">
        <v>4680115881990</v>
      </c>
      <c r="E31" s="399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8">
        <v>4680115881853</v>
      </c>
      <c r="E32" s="399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0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8">
        <v>4680115885905</v>
      </c>
      <c r="E33" s="399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8">
        <v>4607091383911</v>
      </c>
      <c r="E34" s="399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8">
        <v>4607091388244</v>
      </c>
      <c r="E35" s="399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3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5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5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409" t="s">
        <v>95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404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8">
        <v>4607091388503</v>
      </c>
      <c r="E39" s="399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3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5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5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409" t="s">
        <v>100</v>
      </c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4"/>
      <c r="X42" s="404"/>
      <c r="Y42" s="404"/>
      <c r="Z42" s="404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8">
        <v>4607091388282</v>
      </c>
      <c r="E43" s="399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3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5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5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409" t="s">
        <v>104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04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8">
        <v>4607091389111</v>
      </c>
      <c r="E47" s="399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3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5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5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70" t="s">
        <v>107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471"/>
      <c r="AA50" s="48"/>
      <c r="AB50" s="48"/>
      <c r="AC50" s="48"/>
    </row>
    <row r="51" spans="1:68" ht="16.5" hidden="1" customHeight="1" x14ac:dyDescent="0.25">
      <c r="A51" s="444" t="s">
        <v>108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381"/>
      <c r="AB51" s="381"/>
      <c r="AC51" s="381"/>
    </row>
    <row r="52" spans="1:68" ht="14.25" hidden="1" customHeight="1" x14ac:dyDescent="0.25">
      <c r="A52" s="409" t="s">
        <v>109</v>
      </c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04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8">
        <v>4607091385670</v>
      </c>
      <c r="E53" s="399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8">
        <v>4607091385670</v>
      </c>
      <c r="E54" s="399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8">
        <v>4680115883956</v>
      </c>
      <c r="E55" s="399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8">
        <v>4607091385687</v>
      </c>
      <c r="E56" s="399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6">
        <v>232</v>
      </c>
      <c r="Y56" s="387">
        <f t="shared" si="6"/>
        <v>232</v>
      </c>
      <c r="Z56" s="36">
        <f>IFERROR(IF(Y56=0,"",ROUNDUP(Y56/H56,0)*0.00937),"")</f>
        <v>0.54345999999999994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245.92000000000002</v>
      </c>
      <c r="BN56" s="64">
        <f t="shared" si="8"/>
        <v>245.92000000000002</v>
      </c>
      <c r="BO56" s="64">
        <f t="shared" si="9"/>
        <v>0.48333333333333334</v>
      </c>
      <c r="BP56" s="64">
        <f t="shared" si="10"/>
        <v>0.48333333333333334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8">
        <v>4680115882539</v>
      </c>
      <c r="E57" s="399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8">
        <v>4680115883949</v>
      </c>
      <c r="E58" s="399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5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8">
        <f>IFERROR(X53/H53,"0")+IFERROR(X54/H54,"0")+IFERROR(X55/H55,"0")+IFERROR(X56/H56,"0")+IFERROR(X57/H57,"0")+IFERROR(X58/H58,"0")</f>
        <v>58</v>
      </c>
      <c r="Y59" s="388">
        <f>IFERROR(Y53/H53,"0")+IFERROR(Y54/H54,"0")+IFERROR(Y55/H55,"0")+IFERROR(Y56/H56,"0")+IFERROR(Y57/H57,"0")+IFERROR(Y58/H58,"0")</f>
        <v>58</v>
      </c>
      <c r="Z59" s="388">
        <f>IFERROR(IF(Z53="",0,Z53),"0")+IFERROR(IF(Z54="",0,Z54),"0")+IFERROR(IF(Z55="",0,Z55),"0")+IFERROR(IF(Z56="",0,Z56),"0")+IFERROR(IF(Z57="",0,Z57),"0")+IFERROR(IF(Z58="",0,Z58),"0")</f>
        <v>0.54345999999999994</v>
      </c>
      <c r="AA59" s="389"/>
      <c r="AB59" s="389"/>
      <c r="AC59" s="389"/>
    </row>
    <row r="60" spans="1:68" x14ac:dyDescent="0.2">
      <c r="A60" s="404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5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8">
        <f>IFERROR(SUM(X53:X58),"0")</f>
        <v>232</v>
      </c>
      <c r="Y60" s="388">
        <f>IFERROR(SUM(Y53:Y58),"0")</f>
        <v>232</v>
      </c>
      <c r="Z60" s="37"/>
      <c r="AA60" s="389"/>
      <c r="AB60" s="389"/>
      <c r="AC60" s="389"/>
    </row>
    <row r="61" spans="1:68" ht="14.25" hidden="1" customHeight="1" x14ac:dyDescent="0.25">
      <c r="A61" s="409" t="s">
        <v>71</v>
      </c>
      <c r="B61" s="404"/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8">
        <v>4680115885233</v>
      </c>
      <c r="E62" s="399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8">
        <v>4680115884915</v>
      </c>
      <c r="E63" s="399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3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5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5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4" t="s">
        <v>128</v>
      </c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381"/>
      <c r="AB66" s="381"/>
      <c r="AC66" s="381"/>
    </row>
    <row r="67" spans="1:68" ht="14.25" hidden="1" customHeight="1" x14ac:dyDescent="0.25">
      <c r="A67" s="409" t="s">
        <v>109</v>
      </c>
      <c r="B67" s="404"/>
      <c r="C67" s="404"/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8">
        <v>4680115881426</v>
      </c>
      <c r="E68" s="399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8">
        <v>4680115881426</v>
      </c>
      <c r="E69" s="399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8">
        <v>4680115880283</v>
      </c>
      <c r="E70" s="399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8">
        <v>4680115882720</v>
      </c>
      <c r="E71" s="399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8">
        <v>4680115885899</v>
      </c>
      <c r="E72" s="399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6"/>
      <c r="R72" s="396"/>
      <c r="S72" s="396"/>
      <c r="T72" s="397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8">
        <v>4680115881525</v>
      </c>
      <c r="E73" s="399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5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8">
        <v>4680115881419</v>
      </c>
      <c r="E74" s="399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4"/>
      <c r="V74" s="34"/>
      <c r="W74" s="35" t="s">
        <v>68</v>
      </c>
      <c r="X74" s="386">
        <v>810</v>
      </c>
      <c r="Y74" s="387">
        <f t="shared" si="11"/>
        <v>810</v>
      </c>
      <c r="Z74" s="36">
        <f>IFERROR(IF(Y74=0,"",ROUNDUP(Y74/H74,0)*0.00937),"")</f>
        <v>1.6865999999999999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853.2</v>
      </c>
      <c r="BN74" s="64">
        <f t="shared" si="13"/>
        <v>853.2</v>
      </c>
      <c r="BO74" s="64">
        <f t="shared" si="14"/>
        <v>1.5</v>
      </c>
      <c r="BP74" s="64">
        <f t="shared" si="15"/>
        <v>1.5</v>
      </c>
    </row>
    <row r="75" spans="1:68" x14ac:dyDescent="0.2">
      <c r="A75" s="403"/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5"/>
      <c r="P75" s="392" t="s">
        <v>69</v>
      </c>
      <c r="Q75" s="393"/>
      <c r="R75" s="393"/>
      <c r="S75" s="393"/>
      <c r="T75" s="393"/>
      <c r="U75" s="393"/>
      <c r="V75" s="394"/>
      <c r="W75" s="37" t="s">
        <v>70</v>
      </c>
      <c r="X75" s="388">
        <f>IFERROR(X68/H68,"0")+IFERROR(X69/H69,"0")+IFERROR(X70/H70,"0")+IFERROR(X71/H71,"0")+IFERROR(X72/H72,"0")+IFERROR(X73/H73,"0")+IFERROR(X74/H74,"0")</f>
        <v>180</v>
      </c>
      <c r="Y75" s="388">
        <f>IFERROR(Y68/H68,"0")+IFERROR(Y69/H69,"0")+IFERROR(Y70/H70,"0")+IFERROR(Y71/H71,"0")+IFERROR(Y72/H72,"0")+IFERROR(Y73/H73,"0")+IFERROR(Y74/H74,"0")</f>
        <v>180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1.6865999999999999</v>
      </c>
      <c r="AA75" s="389"/>
      <c r="AB75" s="389"/>
      <c r="AC75" s="389"/>
    </row>
    <row r="76" spans="1:68" x14ac:dyDescent="0.2">
      <c r="A76" s="404"/>
      <c r="B76" s="404"/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5"/>
      <c r="P76" s="392" t="s">
        <v>69</v>
      </c>
      <c r="Q76" s="393"/>
      <c r="R76" s="393"/>
      <c r="S76" s="393"/>
      <c r="T76" s="393"/>
      <c r="U76" s="393"/>
      <c r="V76" s="394"/>
      <c r="W76" s="37" t="s">
        <v>68</v>
      </c>
      <c r="X76" s="388">
        <f>IFERROR(SUM(X68:X74),"0")</f>
        <v>810</v>
      </c>
      <c r="Y76" s="388">
        <f>IFERROR(SUM(Y68:Y74),"0")</f>
        <v>810</v>
      </c>
      <c r="Z76" s="37"/>
      <c r="AA76" s="389"/>
      <c r="AB76" s="389"/>
      <c r="AC76" s="389"/>
    </row>
    <row r="77" spans="1:68" ht="14.25" hidden="1" customHeight="1" x14ac:dyDescent="0.25">
      <c r="A77" s="409" t="s">
        <v>145</v>
      </c>
      <c r="B77" s="404"/>
      <c r="C77" s="404"/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8">
        <v>4680115881440</v>
      </c>
      <c r="E78" s="399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8">
        <v>4680115885950</v>
      </c>
      <c r="E79" s="399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4" t="s">
        <v>150</v>
      </c>
      <c r="Q79" s="396"/>
      <c r="R79" s="396"/>
      <c r="S79" s="396"/>
      <c r="T79" s="397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8">
        <v>4680115881433</v>
      </c>
      <c r="E80" s="399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7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6"/>
      <c r="R80" s="396"/>
      <c r="S80" s="396"/>
      <c r="T80" s="397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3"/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5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404"/>
      <c r="B82" s="404"/>
      <c r="C82" s="404"/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5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409" t="s">
        <v>63</v>
      </c>
      <c r="B83" s="404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8">
        <v>4680115885066</v>
      </c>
      <c r="E84" s="399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8">
        <v>4680115885042</v>
      </c>
      <c r="E85" s="399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8">
        <v>4680115885080</v>
      </c>
      <c r="E86" s="399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8">
        <v>4680115885073</v>
      </c>
      <c r="E87" s="399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8">
        <v>4680115885059</v>
      </c>
      <c r="E88" s="399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6"/>
      <c r="R88" s="396"/>
      <c r="S88" s="396"/>
      <c r="T88" s="397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8">
        <v>4680115885097</v>
      </c>
      <c r="E89" s="399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6"/>
      <c r="R89" s="396"/>
      <c r="S89" s="396"/>
      <c r="T89" s="397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3"/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5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4"/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5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409" t="s">
        <v>71</v>
      </c>
      <c r="B92" s="404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8">
        <v>4680115881891</v>
      </c>
      <c r="E93" s="399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6"/>
      <c r="R93" s="396"/>
      <c r="S93" s="396"/>
      <c r="T93" s="397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8">
        <v>4680115885769</v>
      </c>
      <c r="E94" s="399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520" t="s">
        <v>172</v>
      </c>
      <c r="Q94" s="396"/>
      <c r="R94" s="396"/>
      <c r="S94" s="396"/>
      <c r="T94" s="397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8">
        <v>4680115884410</v>
      </c>
      <c r="E95" s="399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13" t="s">
        <v>175</v>
      </c>
      <c r="Q95" s="396"/>
      <c r="R95" s="396"/>
      <c r="S95" s="396"/>
      <c r="T95" s="397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8">
        <v>4680115884403</v>
      </c>
      <c r="E96" s="399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8">
        <v>4680115884311</v>
      </c>
      <c r="E97" s="399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3"/>
      <c r="B98" s="404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M98" s="404"/>
      <c r="N98" s="404"/>
      <c r="O98" s="405"/>
      <c r="P98" s="392" t="s">
        <v>69</v>
      </c>
      <c r="Q98" s="393"/>
      <c r="R98" s="393"/>
      <c r="S98" s="393"/>
      <c r="T98" s="393"/>
      <c r="U98" s="393"/>
      <c r="V98" s="39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4"/>
      <c r="B99" s="404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M99" s="404"/>
      <c r="N99" s="404"/>
      <c r="O99" s="405"/>
      <c r="P99" s="392" t="s">
        <v>69</v>
      </c>
      <c r="Q99" s="393"/>
      <c r="R99" s="393"/>
      <c r="S99" s="393"/>
      <c r="T99" s="393"/>
      <c r="U99" s="393"/>
      <c r="V99" s="39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409" t="s">
        <v>180</v>
      </c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404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8">
        <v>4680115881532</v>
      </c>
      <c r="E101" s="399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6"/>
      <c r="R101" s="396"/>
      <c r="S101" s="396"/>
      <c r="T101" s="397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8">
        <v>4680115881532</v>
      </c>
      <c r="E102" s="399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6"/>
      <c r="R102" s="396"/>
      <c r="S102" s="396"/>
      <c r="T102" s="397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8">
        <v>4680115881464</v>
      </c>
      <c r="E103" s="399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6"/>
      <c r="R103" s="396"/>
      <c r="S103" s="396"/>
      <c r="T103" s="397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3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4"/>
      <c r="O104" s="405"/>
      <c r="P104" s="392" t="s">
        <v>69</v>
      </c>
      <c r="Q104" s="393"/>
      <c r="R104" s="393"/>
      <c r="S104" s="393"/>
      <c r="T104" s="393"/>
      <c r="U104" s="393"/>
      <c r="V104" s="39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4"/>
      <c r="O105" s="405"/>
      <c r="P105" s="392" t="s">
        <v>69</v>
      </c>
      <c r="Q105" s="393"/>
      <c r="R105" s="393"/>
      <c r="S105" s="393"/>
      <c r="T105" s="393"/>
      <c r="U105" s="393"/>
      <c r="V105" s="39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4" t="s">
        <v>186</v>
      </c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404"/>
      <c r="AA106" s="381"/>
      <c r="AB106" s="381"/>
      <c r="AC106" s="381"/>
    </row>
    <row r="107" spans="1:68" ht="14.25" hidden="1" customHeight="1" x14ac:dyDescent="0.25">
      <c r="A107" s="409" t="s">
        <v>109</v>
      </c>
      <c r="B107" s="404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404"/>
      <c r="P107" s="404"/>
      <c r="Q107" s="404"/>
      <c r="R107" s="404"/>
      <c r="S107" s="404"/>
      <c r="T107" s="404"/>
      <c r="U107" s="404"/>
      <c r="V107" s="404"/>
      <c r="W107" s="404"/>
      <c r="X107" s="404"/>
      <c r="Y107" s="404"/>
      <c r="Z107" s="404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8">
        <v>4680115881327</v>
      </c>
      <c r="E108" s="399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6"/>
      <c r="R108" s="396"/>
      <c r="S108" s="396"/>
      <c r="T108" s="397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8">
        <v>4680115881518</v>
      </c>
      <c r="E109" s="399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8">
        <v>4680115881303</v>
      </c>
      <c r="E110" s="399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6">
        <v>990</v>
      </c>
      <c r="Y110" s="387">
        <f>IFERROR(IF(X110="",0,CEILING((X110/$H110),1)*$H110),"")</f>
        <v>990</v>
      </c>
      <c r="Z110" s="36">
        <f>IFERROR(IF(Y110=0,"",ROUNDUP(Y110/H110,0)*0.00937),"")</f>
        <v>2.0613999999999999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1036.1999999999998</v>
      </c>
      <c r="BN110" s="64">
        <f>IFERROR(Y110*I110/H110,"0")</f>
        <v>1036.1999999999998</v>
      </c>
      <c r="BO110" s="64">
        <f>IFERROR(1/J110*(X110/H110),"0")</f>
        <v>1.8333333333333333</v>
      </c>
      <c r="BP110" s="64">
        <f>IFERROR(1/J110*(Y110/H110),"0")</f>
        <v>1.8333333333333333</v>
      </c>
    </row>
    <row r="111" spans="1:68" x14ac:dyDescent="0.2">
      <c r="A111" s="403"/>
      <c r="B111" s="404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M111" s="404"/>
      <c r="N111" s="404"/>
      <c r="O111" s="405"/>
      <c r="P111" s="392" t="s">
        <v>69</v>
      </c>
      <c r="Q111" s="393"/>
      <c r="R111" s="393"/>
      <c r="S111" s="393"/>
      <c r="T111" s="393"/>
      <c r="U111" s="393"/>
      <c r="V111" s="394"/>
      <c r="W111" s="37" t="s">
        <v>70</v>
      </c>
      <c r="X111" s="388">
        <f>IFERROR(X108/H108,"0")+IFERROR(X109/H109,"0")+IFERROR(X110/H110,"0")</f>
        <v>220</v>
      </c>
      <c r="Y111" s="388">
        <f>IFERROR(Y108/H108,"0")+IFERROR(Y109/H109,"0")+IFERROR(Y110/H110,"0")</f>
        <v>220</v>
      </c>
      <c r="Z111" s="388">
        <f>IFERROR(IF(Z108="",0,Z108),"0")+IFERROR(IF(Z109="",0,Z109),"0")+IFERROR(IF(Z110="",0,Z110),"0")</f>
        <v>2.0613999999999999</v>
      </c>
      <c r="AA111" s="389"/>
      <c r="AB111" s="389"/>
      <c r="AC111" s="389"/>
    </row>
    <row r="112" spans="1:68" x14ac:dyDescent="0.2">
      <c r="A112" s="404"/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5"/>
      <c r="P112" s="392" t="s">
        <v>69</v>
      </c>
      <c r="Q112" s="393"/>
      <c r="R112" s="393"/>
      <c r="S112" s="393"/>
      <c r="T112" s="393"/>
      <c r="U112" s="393"/>
      <c r="V112" s="394"/>
      <c r="W112" s="37" t="s">
        <v>68</v>
      </c>
      <c r="X112" s="388">
        <f>IFERROR(SUM(X108:X110),"0")</f>
        <v>990</v>
      </c>
      <c r="Y112" s="388">
        <f>IFERROR(SUM(Y108:Y110),"0")</f>
        <v>990</v>
      </c>
      <c r="Z112" s="37"/>
      <c r="AA112" s="389"/>
      <c r="AB112" s="389"/>
      <c r="AC112" s="389"/>
    </row>
    <row r="113" spans="1:68" ht="14.25" hidden="1" customHeight="1" x14ac:dyDescent="0.25">
      <c r="A113" s="409" t="s">
        <v>71</v>
      </c>
      <c r="B113" s="404"/>
      <c r="C113" s="404"/>
      <c r="D113" s="404"/>
      <c r="E113" s="404"/>
      <c r="F113" s="404"/>
      <c r="G113" s="404"/>
      <c r="H113" s="404"/>
      <c r="I113" s="404"/>
      <c r="J113" s="404"/>
      <c r="K113" s="404"/>
      <c r="L113" s="404"/>
      <c r="M113" s="404"/>
      <c r="N113" s="404"/>
      <c r="O113" s="404"/>
      <c r="P113" s="404"/>
      <c r="Q113" s="404"/>
      <c r="R113" s="404"/>
      <c r="S113" s="404"/>
      <c r="T113" s="404"/>
      <c r="U113" s="404"/>
      <c r="V113" s="404"/>
      <c r="W113" s="404"/>
      <c r="X113" s="404"/>
      <c r="Y113" s="404"/>
      <c r="Z113" s="404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8">
        <v>4607091386967</v>
      </c>
      <c r="E114" s="399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6"/>
      <c r="R114" s="396"/>
      <c r="S114" s="396"/>
      <c r="T114" s="397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8">
        <v>4607091386967</v>
      </c>
      <c r="E115" s="399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6"/>
      <c r="R115" s="396"/>
      <c r="S115" s="396"/>
      <c r="T115" s="397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8">
        <v>4607091385731</v>
      </c>
      <c r="E116" s="399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6"/>
      <c r="R116" s="396"/>
      <c r="S116" s="396"/>
      <c r="T116" s="397"/>
      <c r="U116" s="34"/>
      <c r="V116" s="34"/>
      <c r="W116" s="35" t="s">
        <v>68</v>
      </c>
      <c r="X116" s="386">
        <v>480.6</v>
      </c>
      <c r="Y116" s="387">
        <f>IFERROR(IF(X116="",0,CEILING((X116/$H116),1)*$H116),"")</f>
        <v>480.6</v>
      </c>
      <c r="Z116" s="36">
        <f>IFERROR(IF(Y116=0,"",ROUNDUP(Y116/H116,0)*0.00753),"")</f>
        <v>1.3403400000000001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529.01599999999996</v>
      </c>
      <c r="BN116" s="64">
        <f>IFERROR(Y116*I116/H116,"0")</f>
        <v>529.01599999999996</v>
      </c>
      <c r="BO116" s="64">
        <f>IFERROR(1/J116*(X116/H116),"0")</f>
        <v>1.141025641025641</v>
      </c>
      <c r="BP116" s="64">
        <f>IFERROR(1/J116*(Y116/H116),"0")</f>
        <v>1.141025641025641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8">
        <v>4680115880894</v>
      </c>
      <c r="E117" s="399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6"/>
      <c r="R117" s="396"/>
      <c r="S117" s="396"/>
      <c r="T117" s="397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8">
        <v>4680115880214</v>
      </c>
      <c r="E118" s="399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6"/>
      <c r="R118" s="396"/>
      <c r="S118" s="396"/>
      <c r="T118" s="397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3"/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5"/>
      <c r="P119" s="392" t="s">
        <v>69</v>
      </c>
      <c r="Q119" s="393"/>
      <c r="R119" s="393"/>
      <c r="S119" s="393"/>
      <c r="T119" s="393"/>
      <c r="U119" s="393"/>
      <c r="V119" s="394"/>
      <c r="W119" s="37" t="s">
        <v>70</v>
      </c>
      <c r="X119" s="388">
        <f>IFERROR(X114/H114,"0")+IFERROR(X115/H115,"0")+IFERROR(X116/H116,"0")+IFERROR(X117/H117,"0")+IFERROR(X118/H118,"0")</f>
        <v>178</v>
      </c>
      <c r="Y119" s="388">
        <f>IFERROR(Y114/H114,"0")+IFERROR(Y115/H115,"0")+IFERROR(Y116/H116,"0")+IFERROR(Y117/H117,"0")+IFERROR(Y118/H118,"0")</f>
        <v>178</v>
      </c>
      <c r="Z119" s="388">
        <f>IFERROR(IF(Z114="",0,Z114),"0")+IFERROR(IF(Z115="",0,Z115),"0")+IFERROR(IF(Z116="",0,Z116),"0")+IFERROR(IF(Z117="",0,Z117),"0")+IFERROR(IF(Z118="",0,Z118),"0")</f>
        <v>1.3403400000000001</v>
      </c>
      <c r="AA119" s="389"/>
      <c r="AB119" s="389"/>
      <c r="AC119" s="389"/>
    </row>
    <row r="120" spans="1:68" x14ac:dyDescent="0.2">
      <c r="A120" s="404"/>
      <c r="B120" s="404"/>
      <c r="C120" s="404"/>
      <c r="D120" s="404"/>
      <c r="E120" s="404"/>
      <c r="F120" s="404"/>
      <c r="G120" s="404"/>
      <c r="H120" s="404"/>
      <c r="I120" s="404"/>
      <c r="J120" s="404"/>
      <c r="K120" s="404"/>
      <c r="L120" s="404"/>
      <c r="M120" s="404"/>
      <c r="N120" s="404"/>
      <c r="O120" s="405"/>
      <c r="P120" s="392" t="s">
        <v>69</v>
      </c>
      <c r="Q120" s="393"/>
      <c r="R120" s="393"/>
      <c r="S120" s="393"/>
      <c r="T120" s="393"/>
      <c r="U120" s="393"/>
      <c r="V120" s="394"/>
      <c r="W120" s="37" t="s">
        <v>68</v>
      </c>
      <c r="X120" s="388">
        <f>IFERROR(SUM(X114:X118),"0")</f>
        <v>480.6</v>
      </c>
      <c r="Y120" s="388">
        <f>IFERROR(SUM(Y114:Y118),"0")</f>
        <v>480.6</v>
      </c>
      <c r="Z120" s="37"/>
      <c r="AA120" s="389"/>
      <c r="AB120" s="389"/>
      <c r="AC120" s="389"/>
    </row>
    <row r="121" spans="1:68" ht="16.5" hidden="1" customHeight="1" x14ac:dyDescent="0.25">
      <c r="A121" s="444" t="s">
        <v>202</v>
      </c>
      <c r="B121" s="404"/>
      <c r="C121" s="404"/>
      <c r="D121" s="404"/>
      <c r="E121" s="404"/>
      <c r="F121" s="404"/>
      <c r="G121" s="404"/>
      <c r="H121" s="404"/>
      <c r="I121" s="404"/>
      <c r="J121" s="404"/>
      <c r="K121" s="404"/>
      <c r="L121" s="404"/>
      <c r="M121" s="404"/>
      <c r="N121" s="404"/>
      <c r="O121" s="404"/>
      <c r="P121" s="404"/>
      <c r="Q121" s="404"/>
      <c r="R121" s="404"/>
      <c r="S121" s="404"/>
      <c r="T121" s="404"/>
      <c r="U121" s="404"/>
      <c r="V121" s="404"/>
      <c r="W121" s="404"/>
      <c r="X121" s="404"/>
      <c r="Y121" s="404"/>
      <c r="Z121" s="404"/>
      <c r="AA121" s="381"/>
      <c r="AB121" s="381"/>
      <c r="AC121" s="381"/>
    </row>
    <row r="122" spans="1:68" ht="14.25" hidden="1" customHeight="1" x14ac:dyDescent="0.25">
      <c r="A122" s="409" t="s">
        <v>109</v>
      </c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8">
        <v>4680115882133</v>
      </c>
      <c r="E123" s="399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6"/>
      <c r="R123" s="396"/>
      <c r="S123" s="396"/>
      <c r="T123" s="397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8">
        <v>4680115882133</v>
      </c>
      <c r="E124" s="399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6"/>
      <c r="R124" s="396"/>
      <c r="S124" s="396"/>
      <c r="T124" s="397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8">
        <v>4680115880269</v>
      </c>
      <c r="E125" s="399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6"/>
      <c r="R125" s="396"/>
      <c r="S125" s="396"/>
      <c r="T125" s="397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8">
        <v>4680115880429</v>
      </c>
      <c r="E126" s="399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6">
        <v>2070</v>
      </c>
      <c r="Y126" s="387">
        <f>IFERROR(IF(X126="",0,CEILING((X126/$H126),1)*$H126),"")</f>
        <v>2070</v>
      </c>
      <c r="Z126" s="36">
        <f>IFERROR(IF(Y126=0,"",ROUNDUP(Y126/H126,0)*0.00937),"")</f>
        <v>4.3102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2180.4</v>
      </c>
      <c r="BN126" s="64">
        <f>IFERROR(Y126*I126/H126,"0")</f>
        <v>2180.4</v>
      </c>
      <c r="BO126" s="64">
        <f>IFERROR(1/J126*(X126/H126),"0")</f>
        <v>3.8333333333333335</v>
      </c>
      <c r="BP126" s="64">
        <f>IFERROR(1/J126*(Y126/H126),"0")</f>
        <v>3.8333333333333335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8">
        <v>4680115881457</v>
      </c>
      <c r="E127" s="399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6"/>
      <c r="R127" s="396"/>
      <c r="S127" s="396"/>
      <c r="T127" s="397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3"/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5"/>
      <c r="P128" s="392" t="s">
        <v>69</v>
      </c>
      <c r="Q128" s="393"/>
      <c r="R128" s="393"/>
      <c r="S128" s="393"/>
      <c r="T128" s="393"/>
      <c r="U128" s="393"/>
      <c r="V128" s="394"/>
      <c r="W128" s="37" t="s">
        <v>70</v>
      </c>
      <c r="X128" s="388">
        <f>IFERROR(X123/H123,"0")+IFERROR(X124/H124,"0")+IFERROR(X125/H125,"0")+IFERROR(X126/H126,"0")+IFERROR(X127/H127,"0")</f>
        <v>460</v>
      </c>
      <c r="Y128" s="388">
        <f>IFERROR(Y123/H123,"0")+IFERROR(Y124/H124,"0")+IFERROR(Y125/H125,"0")+IFERROR(Y126/H126,"0")+IFERROR(Y127/H127,"0")</f>
        <v>460</v>
      </c>
      <c r="Z128" s="388">
        <f>IFERROR(IF(Z123="",0,Z123),"0")+IFERROR(IF(Z124="",0,Z124),"0")+IFERROR(IF(Z125="",0,Z125),"0")+IFERROR(IF(Z126="",0,Z126),"0")+IFERROR(IF(Z127="",0,Z127),"0")</f>
        <v>4.3102</v>
      </c>
      <c r="AA128" s="389"/>
      <c r="AB128" s="389"/>
      <c r="AC128" s="389"/>
    </row>
    <row r="129" spans="1:68" x14ac:dyDescent="0.2">
      <c r="A129" s="404"/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5"/>
      <c r="P129" s="392" t="s">
        <v>69</v>
      </c>
      <c r="Q129" s="393"/>
      <c r="R129" s="393"/>
      <c r="S129" s="393"/>
      <c r="T129" s="393"/>
      <c r="U129" s="393"/>
      <c r="V129" s="394"/>
      <c r="W129" s="37" t="s">
        <v>68</v>
      </c>
      <c r="X129" s="388">
        <f>IFERROR(SUM(X123:X127),"0")</f>
        <v>2070</v>
      </c>
      <c r="Y129" s="388">
        <f>IFERROR(SUM(Y123:Y127),"0")</f>
        <v>2070</v>
      </c>
      <c r="Z129" s="37"/>
      <c r="AA129" s="389"/>
      <c r="AB129" s="389"/>
      <c r="AC129" s="389"/>
    </row>
    <row r="130" spans="1:68" ht="14.25" hidden="1" customHeight="1" x14ac:dyDescent="0.25">
      <c r="A130" s="409" t="s">
        <v>145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404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8">
        <v>4680115881488</v>
      </c>
      <c r="E131" s="399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6"/>
      <c r="R131" s="396"/>
      <c r="S131" s="396"/>
      <c r="T131" s="397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8">
        <v>4680115881488</v>
      </c>
      <c r="E132" s="399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04" t="s">
        <v>215</v>
      </c>
      <c r="Q132" s="396"/>
      <c r="R132" s="396"/>
      <c r="S132" s="396"/>
      <c r="T132" s="397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8">
        <v>4680115882775</v>
      </c>
      <c r="E133" s="399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8">
        <v>4680115882775</v>
      </c>
      <c r="E134" s="399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6"/>
      <c r="R134" s="396"/>
      <c r="S134" s="396"/>
      <c r="T134" s="397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8">
        <v>4680115880658</v>
      </c>
      <c r="E135" s="399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6"/>
      <c r="R135" s="396"/>
      <c r="S135" s="396"/>
      <c r="T135" s="397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3"/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5"/>
      <c r="P136" s="392" t="s">
        <v>69</v>
      </c>
      <c r="Q136" s="393"/>
      <c r="R136" s="393"/>
      <c r="S136" s="393"/>
      <c r="T136" s="393"/>
      <c r="U136" s="393"/>
      <c r="V136" s="39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4"/>
      <c r="B137" s="404"/>
      <c r="C137" s="404"/>
      <c r="D137" s="404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5"/>
      <c r="P137" s="392" t="s">
        <v>69</v>
      </c>
      <c r="Q137" s="393"/>
      <c r="R137" s="393"/>
      <c r="S137" s="393"/>
      <c r="T137" s="393"/>
      <c r="U137" s="393"/>
      <c r="V137" s="39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409" t="s">
        <v>71</v>
      </c>
      <c r="B138" s="404"/>
      <c r="C138" s="404"/>
      <c r="D138" s="404"/>
      <c r="E138" s="404"/>
      <c r="F138" s="404"/>
      <c r="G138" s="404"/>
      <c r="H138" s="404"/>
      <c r="I138" s="404"/>
      <c r="J138" s="404"/>
      <c r="K138" s="404"/>
      <c r="L138" s="404"/>
      <c r="M138" s="404"/>
      <c r="N138" s="404"/>
      <c r="O138" s="404"/>
      <c r="P138" s="404"/>
      <c r="Q138" s="404"/>
      <c r="R138" s="404"/>
      <c r="S138" s="404"/>
      <c r="T138" s="404"/>
      <c r="U138" s="404"/>
      <c r="V138" s="404"/>
      <c r="W138" s="404"/>
      <c r="X138" s="404"/>
      <c r="Y138" s="404"/>
      <c r="Z138" s="404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8">
        <v>4607091385168</v>
      </c>
      <c r="E139" s="399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6"/>
      <c r="R139" s="396"/>
      <c r="S139" s="396"/>
      <c r="T139" s="397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8">
        <v>4607091385168</v>
      </c>
      <c r="E140" s="399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0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6"/>
      <c r="R140" s="396"/>
      <c r="S140" s="396"/>
      <c r="T140" s="397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8">
        <v>4680115884540</v>
      </c>
      <c r="E141" s="399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6"/>
      <c r="R141" s="396"/>
      <c r="S141" s="396"/>
      <c r="T141" s="397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8">
        <v>4607091383256</v>
      </c>
      <c r="E142" s="399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8">
        <v>4607091385748</v>
      </c>
      <c r="E143" s="399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6"/>
      <c r="R143" s="396"/>
      <c r="S143" s="396"/>
      <c r="T143" s="397"/>
      <c r="U143" s="34"/>
      <c r="V143" s="34"/>
      <c r="W143" s="35" t="s">
        <v>68</v>
      </c>
      <c r="X143" s="386">
        <v>596.70000000000005</v>
      </c>
      <c r="Y143" s="387">
        <f t="shared" si="21"/>
        <v>596.70000000000005</v>
      </c>
      <c r="Z143" s="36">
        <f>IFERROR(IF(Y143=0,"",ROUNDUP(Y143/H143,0)*0.00753),"")</f>
        <v>1.6641300000000001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656.81200000000001</v>
      </c>
      <c r="BN143" s="64">
        <f t="shared" si="23"/>
        <v>656.81200000000001</v>
      </c>
      <c r="BO143" s="64">
        <f t="shared" si="24"/>
        <v>1.4166666666666665</v>
      </c>
      <c r="BP143" s="64">
        <f t="shared" si="25"/>
        <v>1.4166666666666665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8">
        <v>4680115884533</v>
      </c>
      <c r="E144" s="399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4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6"/>
      <c r="R144" s="396"/>
      <c r="S144" s="396"/>
      <c r="T144" s="397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8">
        <v>4680115882645</v>
      </c>
      <c r="E145" s="399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6"/>
      <c r="R145" s="396"/>
      <c r="S145" s="396"/>
      <c r="T145" s="397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3"/>
      <c r="B146" s="404"/>
      <c r="C146" s="404"/>
      <c r="D146" s="404"/>
      <c r="E146" s="404"/>
      <c r="F146" s="404"/>
      <c r="G146" s="404"/>
      <c r="H146" s="404"/>
      <c r="I146" s="404"/>
      <c r="J146" s="404"/>
      <c r="K146" s="404"/>
      <c r="L146" s="404"/>
      <c r="M146" s="404"/>
      <c r="N146" s="404"/>
      <c r="O146" s="405"/>
      <c r="P146" s="392" t="s">
        <v>69</v>
      </c>
      <c r="Q146" s="393"/>
      <c r="R146" s="393"/>
      <c r="S146" s="393"/>
      <c r="T146" s="393"/>
      <c r="U146" s="393"/>
      <c r="V146" s="39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221</v>
      </c>
      <c r="Y146" s="388">
        <f>IFERROR(Y139/H139,"0")+IFERROR(Y140/H140,"0")+IFERROR(Y141/H141,"0")+IFERROR(Y142/H142,"0")+IFERROR(Y143/H143,"0")+IFERROR(Y144/H144,"0")+IFERROR(Y145/H145,"0")</f>
        <v>221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1.6641300000000001</v>
      </c>
      <c r="AA146" s="389"/>
      <c r="AB146" s="389"/>
      <c r="AC146" s="389"/>
    </row>
    <row r="147" spans="1:68" x14ac:dyDescent="0.2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5"/>
      <c r="P147" s="392" t="s">
        <v>69</v>
      </c>
      <c r="Q147" s="393"/>
      <c r="R147" s="393"/>
      <c r="S147" s="393"/>
      <c r="T147" s="393"/>
      <c r="U147" s="393"/>
      <c r="V147" s="394"/>
      <c r="W147" s="37" t="s">
        <v>68</v>
      </c>
      <c r="X147" s="388">
        <f>IFERROR(SUM(X139:X145),"0")</f>
        <v>596.70000000000005</v>
      </c>
      <c r="Y147" s="388">
        <f>IFERROR(SUM(Y139:Y145),"0")</f>
        <v>596.70000000000005</v>
      </c>
      <c r="Z147" s="37"/>
      <c r="AA147" s="389"/>
      <c r="AB147" s="389"/>
      <c r="AC147" s="389"/>
    </row>
    <row r="148" spans="1:68" ht="14.25" hidden="1" customHeight="1" x14ac:dyDescent="0.25">
      <c r="A148" s="409" t="s">
        <v>180</v>
      </c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4"/>
      <c r="P148" s="404"/>
      <c r="Q148" s="404"/>
      <c r="R148" s="404"/>
      <c r="S148" s="404"/>
      <c r="T148" s="404"/>
      <c r="U148" s="404"/>
      <c r="V148" s="404"/>
      <c r="W148" s="404"/>
      <c r="X148" s="404"/>
      <c r="Y148" s="404"/>
      <c r="Z148" s="404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8">
        <v>4680115882652</v>
      </c>
      <c r="E149" s="399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5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6"/>
      <c r="R149" s="396"/>
      <c r="S149" s="396"/>
      <c r="T149" s="397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8">
        <v>4680115880238</v>
      </c>
      <c r="E150" s="399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6"/>
      <c r="R150" s="396"/>
      <c r="S150" s="396"/>
      <c r="T150" s="397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3"/>
      <c r="B151" s="404"/>
      <c r="C151" s="404"/>
      <c r="D151" s="404"/>
      <c r="E151" s="404"/>
      <c r="F151" s="404"/>
      <c r="G151" s="404"/>
      <c r="H151" s="404"/>
      <c r="I151" s="404"/>
      <c r="J151" s="404"/>
      <c r="K151" s="404"/>
      <c r="L151" s="404"/>
      <c r="M151" s="404"/>
      <c r="N151" s="404"/>
      <c r="O151" s="405"/>
      <c r="P151" s="392" t="s">
        <v>69</v>
      </c>
      <c r="Q151" s="393"/>
      <c r="R151" s="393"/>
      <c r="S151" s="393"/>
      <c r="T151" s="393"/>
      <c r="U151" s="393"/>
      <c r="V151" s="39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4"/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5"/>
      <c r="P152" s="392" t="s">
        <v>69</v>
      </c>
      <c r="Q152" s="393"/>
      <c r="R152" s="393"/>
      <c r="S152" s="393"/>
      <c r="T152" s="393"/>
      <c r="U152" s="393"/>
      <c r="V152" s="39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4" t="s">
        <v>240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381"/>
      <c r="AB153" s="381"/>
      <c r="AC153" s="381"/>
    </row>
    <row r="154" spans="1:68" ht="14.25" hidden="1" customHeight="1" x14ac:dyDescent="0.25">
      <c r="A154" s="409" t="s">
        <v>109</v>
      </c>
      <c r="B154" s="404"/>
      <c r="C154" s="404"/>
      <c r="D154" s="404"/>
      <c r="E154" s="404"/>
      <c r="F154" s="404"/>
      <c r="G154" s="404"/>
      <c r="H154" s="404"/>
      <c r="I154" s="404"/>
      <c r="J154" s="404"/>
      <c r="K154" s="404"/>
      <c r="L154" s="404"/>
      <c r="M154" s="404"/>
      <c r="N154" s="404"/>
      <c r="O154" s="404"/>
      <c r="P154" s="404"/>
      <c r="Q154" s="404"/>
      <c r="R154" s="404"/>
      <c r="S154" s="404"/>
      <c r="T154" s="404"/>
      <c r="U154" s="404"/>
      <c r="V154" s="404"/>
      <c r="W154" s="404"/>
      <c r="X154" s="404"/>
      <c r="Y154" s="404"/>
      <c r="Z154" s="404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8">
        <v>4680115882577</v>
      </c>
      <c r="E155" s="399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6"/>
      <c r="R155" s="396"/>
      <c r="S155" s="396"/>
      <c r="T155" s="397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8">
        <v>4680115882577</v>
      </c>
      <c r="E156" s="399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6"/>
      <c r="R156" s="396"/>
      <c r="S156" s="396"/>
      <c r="T156" s="397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3"/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5"/>
      <c r="P157" s="392" t="s">
        <v>69</v>
      </c>
      <c r="Q157" s="393"/>
      <c r="R157" s="393"/>
      <c r="S157" s="393"/>
      <c r="T157" s="393"/>
      <c r="U157" s="393"/>
      <c r="V157" s="39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4"/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5"/>
      <c r="P158" s="392" t="s">
        <v>69</v>
      </c>
      <c r="Q158" s="393"/>
      <c r="R158" s="393"/>
      <c r="S158" s="393"/>
      <c r="T158" s="393"/>
      <c r="U158" s="393"/>
      <c r="V158" s="39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409" t="s">
        <v>63</v>
      </c>
      <c r="B159" s="404"/>
      <c r="C159" s="404"/>
      <c r="D159" s="404"/>
      <c r="E159" s="404"/>
      <c r="F159" s="404"/>
      <c r="G159" s="404"/>
      <c r="H159" s="404"/>
      <c r="I159" s="404"/>
      <c r="J159" s="404"/>
      <c r="K159" s="404"/>
      <c r="L159" s="404"/>
      <c r="M159" s="404"/>
      <c r="N159" s="404"/>
      <c r="O159" s="404"/>
      <c r="P159" s="404"/>
      <c r="Q159" s="404"/>
      <c r="R159" s="404"/>
      <c r="S159" s="404"/>
      <c r="T159" s="404"/>
      <c r="U159" s="404"/>
      <c r="V159" s="404"/>
      <c r="W159" s="404"/>
      <c r="X159" s="404"/>
      <c r="Y159" s="404"/>
      <c r="Z159" s="404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8">
        <v>4680115883444</v>
      </c>
      <c r="E160" s="399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6"/>
      <c r="R160" s="396"/>
      <c r="S160" s="396"/>
      <c r="T160" s="397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8">
        <v>4680115883444</v>
      </c>
      <c r="E161" s="399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6"/>
      <c r="R161" s="396"/>
      <c r="S161" s="396"/>
      <c r="T161" s="397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3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05"/>
      <c r="P162" s="392" t="s">
        <v>69</v>
      </c>
      <c r="Q162" s="393"/>
      <c r="R162" s="393"/>
      <c r="S162" s="393"/>
      <c r="T162" s="393"/>
      <c r="U162" s="393"/>
      <c r="V162" s="39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4"/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5"/>
      <c r="P163" s="392" t="s">
        <v>69</v>
      </c>
      <c r="Q163" s="393"/>
      <c r="R163" s="393"/>
      <c r="S163" s="393"/>
      <c r="T163" s="393"/>
      <c r="U163" s="393"/>
      <c r="V163" s="39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409" t="s">
        <v>71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404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8">
        <v>4680115882584</v>
      </c>
      <c r="E165" s="399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6"/>
      <c r="R165" s="396"/>
      <c r="S165" s="396"/>
      <c r="T165" s="397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4301051476</v>
      </c>
      <c r="D166" s="398">
        <v>4680115882584</v>
      </c>
      <c r="E166" s="399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6"/>
      <c r="R166" s="396"/>
      <c r="S166" s="396"/>
      <c r="T166" s="397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3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4"/>
      <c r="O167" s="405"/>
      <c r="P167" s="392" t="s">
        <v>69</v>
      </c>
      <c r="Q167" s="393"/>
      <c r="R167" s="393"/>
      <c r="S167" s="393"/>
      <c r="T167" s="393"/>
      <c r="U167" s="393"/>
      <c r="V167" s="39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5"/>
      <c r="P168" s="392" t="s">
        <v>69</v>
      </c>
      <c r="Q168" s="393"/>
      <c r="R168" s="393"/>
      <c r="S168" s="393"/>
      <c r="T168" s="393"/>
      <c r="U168" s="393"/>
      <c r="V168" s="39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4" t="s">
        <v>107</v>
      </c>
      <c r="B169" s="404"/>
      <c r="C169" s="404"/>
      <c r="D169" s="404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4"/>
      <c r="P169" s="404"/>
      <c r="Q169" s="404"/>
      <c r="R169" s="404"/>
      <c r="S169" s="404"/>
      <c r="T169" s="404"/>
      <c r="U169" s="404"/>
      <c r="V169" s="404"/>
      <c r="W169" s="404"/>
      <c r="X169" s="404"/>
      <c r="Y169" s="404"/>
      <c r="Z169" s="404"/>
      <c r="AA169" s="381"/>
      <c r="AB169" s="381"/>
      <c r="AC169" s="381"/>
    </row>
    <row r="170" spans="1:68" ht="14.25" hidden="1" customHeight="1" x14ac:dyDescent="0.25">
      <c r="A170" s="409" t="s">
        <v>109</v>
      </c>
      <c r="B170" s="404"/>
      <c r="C170" s="404"/>
      <c r="D170" s="404"/>
      <c r="E170" s="404"/>
      <c r="F170" s="404"/>
      <c r="G170" s="404"/>
      <c r="H170" s="404"/>
      <c r="I170" s="404"/>
      <c r="J170" s="404"/>
      <c r="K170" s="404"/>
      <c r="L170" s="404"/>
      <c r="M170" s="404"/>
      <c r="N170" s="404"/>
      <c r="O170" s="404"/>
      <c r="P170" s="404"/>
      <c r="Q170" s="404"/>
      <c r="R170" s="404"/>
      <c r="S170" s="404"/>
      <c r="T170" s="404"/>
      <c r="U170" s="404"/>
      <c r="V170" s="404"/>
      <c r="W170" s="404"/>
      <c r="X170" s="404"/>
      <c r="Y170" s="404"/>
      <c r="Z170" s="404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8">
        <v>4607091382945</v>
      </c>
      <c r="E171" s="399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6"/>
      <c r="R171" s="396"/>
      <c r="S171" s="396"/>
      <c r="T171" s="397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8">
        <v>4607091382952</v>
      </c>
      <c r="E172" s="399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8">
        <v>4607091384604</v>
      </c>
      <c r="E173" s="399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6"/>
      <c r="R173" s="396"/>
      <c r="S173" s="396"/>
      <c r="T173" s="397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3"/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5"/>
      <c r="P174" s="392" t="s">
        <v>69</v>
      </c>
      <c r="Q174" s="393"/>
      <c r="R174" s="393"/>
      <c r="S174" s="393"/>
      <c r="T174" s="393"/>
      <c r="U174" s="393"/>
      <c r="V174" s="39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4"/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5"/>
      <c r="P175" s="392" t="s">
        <v>69</v>
      </c>
      <c r="Q175" s="393"/>
      <c r="R175" s="393"/>
      <c r="S175" s="393"/>
      <c r="T175" s="393"/>
      <c r="U175" s="393"/>
      <c r="V175" s="39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409" t="s">
        <v>63</v>
      </c>
      <c r="B176" s="404"/>
      <c r="C176" s="404"/>
      <c r="D176" s="404"/>
      <c r="E176" s="404"/>
      <c r="F176" s="404"/>
      <c r="G176" s="404"/>
      <c r="H176" s="404"/>
      <c r="I176" s="404"/>
      <c r="J176" s="404"/>
      <c r="K176" s="404"/>
      <c r="L176" s="404"/>
      <c r="M176" s="404"/>
      <c r="N176" s="404"/>
      <c r="O176" s="404"/>
      <c r="P176" s="404"/>
      <c r="Q176" s="404"/>
      <c r="R176" s="404"/>
      <c r="S176" s="404"/>
      <c r="T176" s="404"/>
      <c r="U176" s="404"/>
      <c r="V176" s="404"/>
      <c r="W176" s="404"/>
      <c r="X176" s="404"/>
      <c r="Y176" s="404"/>
      <c r="Z176" s="404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8">
        <v>4607091387667</v>
      </c>
      <c r="E177" s="399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6"/>
      <c r="R177" s="396"/>
      <c r="S177" s="396"/>
      <c r="T177" s="397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8">
        <v>4607091387636</v>
      </c>
      <c r="E178" s="399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6"/>
      <c r="R178" s="396"/>
      <c r="S178" s="396"/>
      <c r="T178" s="397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8">
        <v>4607091382426</v>
      </c>
      <c r="E179" s="399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8">
        <v>4607091386547</v>
      </c>
      <c r="E180" s="399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6"/>
      <c r="R180" s="396"/>
      <c r="S180" s="396"/>
      <c r="T180" s="397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8">
        <v>4607091382464</v>
      </c>
      <c r="E181" s="399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6"/>
      <c r="R181" s="396"/>
      <c r="S181" s="396"/>
      <c r="T181" s="397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3"/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5"/>
      <c r="P182" s="392" t="s">
        <v>69</v>
      </c>
      <c r="Q182" s="393"/>
      <c r="R182" s="393"/>
      <c r="S182" s="393"/>
      <c r="T182" s="393"/>
      <c r="U182" s="393"/>
      <c r="V182" s="39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4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4"/>
      <c r="O183" s="405"/>
      <c r="P183" s="392" t="s">
        <v>69</v>
      </c>
      <c r="Q183" s="393"/>
      <c r="R183" s="393"/>
      <c r="S183" s="393"/>
      <c r="T183" s="393"/>
      <c r="U183" s="393"/>
      <c r="V183" s="39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409" t="s">
        <v>71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8">
        <v>4607091385304</v>
      </c>
      <c r="E185" s="399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6"/>
      <c r="R185" s="396"/>
      <c r="S185" s="396"/>
      <c r="T185" s="397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8">
        <v>4607091386264</v>
      </c>
      <c r="E186" s="399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6"/>
      <c r="R186" s="396"/>
      <c r="S186" s="396"/>
      <c r="T186" s="397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8">
        <v>4607091385427</v>
      </c>
      <c r="E187" s="399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6"/>
      <c r="R187" s="396"/>
      <c r="S187" s="396"/>
      <c r="T187" s="397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3"/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5"/>
      <c r="P188" s="392" t="s">
        <v>69</v>
      </c>
      <c r="Q188" s="393"/>
      <c r="R188" s="393"/>
      <c r="S188" s="393"/>
      <c r="T188" s="393"/>
      <c r="U188" s="393"/>
      <c r="V188" s="39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4"/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5"/>
      <c r="P189" s="392" t="s">
        <v>69</v>
      </c>
      <c r="Q189" s="393"/>
      <c r="R189" s="393"/>
      <c r="S189" s="393"/>
      <c r="T189" s="393"/>
      <c r="U189" s="393"/>
      <c r="V189" s="39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70" t="s">
        <v>272</v>
      </c>
      <c r="B190" s="471"/>
      <c r="C190" s="471"/>
      <c r="D190" s="471"/>
      <c r="E190" s="471"/>
      <c r="F190" s="471"/>
      <c r="G190" s="471"/>
      <c r="H190" s="471"/>
      <c r="I190" s="471"/>
      <c r="J190" s="471"/>
      <c r="K190" s="471"/>
      <c r="L190" s="471"/>
      <c r="M190" s="471"/>
      <c r="N190" s="471"/>
      <c r="O190" s="471"/>
      <c r="P190" s="471"/>
      <c r="Q190" s="471"/>
      <c r="R190" s="471"/>
      <c r="S190" s="471"/>
      <c r="T190" s="471"/>
      <c r="U190" s="471"/>
      <c r="V190" s="471"/>
      <c r="W190" s="471"/>
      <c r="X190" s="471"/>
      <c r="Y190" s="471"/>
      <c r="Z190" s="471"/>
      <c r="AA190" s="48"/>
      <c r="AB190" s="48"/>
      <c r="AC190" s="48"/>
    </row>
    <row r="191" spans="1:68" ht="16.5" hidden="1" customHeight="1" x14ac:dyDescent="0.25">
      <c r="A191" s="444" t="s">
        <v>273</v>
      </c>
      <c r="B191" s="404"/>
      <c r="C191" s="404"/>
      <c r="D191" s="404"/>
      <c r="E191" s="404"/>
      <c r="F191" s="404"/>
      <c r="G191" s="404"/>
      <c r="H191" s="404"/>
      <c r="I191" s="404"/>
      <c r="J191" s="404"/>
      <c r="K191" s="404"/>
      <c r="L191" s="404"/>
      <c r="M191" s="404"/>
      <c r="N191" s="404"/>
      <c r="O191" s="404"/>
      <c r="P191" s="404"/>
      <c r="Q191" s="404"/>
      <c r="R191" s="404"/>
      <c r="S191" s="404"/>
      <c r="T191" s="404"/>
      <c r="U191" s="404"/>
      <c r="V191" s="404"/>
      <c r="W191" s="404"/>
      <c r="X191" s="404"/>
      <c r="Y191" s="404"/>
      <c r="Z191" s="404"/>
      <c r="AA191" s="381"/>
      <c r="AB191" s="381"/>
      <c r="AC191" s="381"/>
    </row>
    <row r="192" spans="1:68" ht="14.25" hidden="1" customHeight="1" x14ac:dyDescent="0.25">
      <c r="A192" s="409" t="s">
        <v>63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8">
        <v>4680115880993</v>
      </c>
      <c r="E193" s="399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6"/>
      <c r="R193" s="396"/>
      <c r="S193" s="396"/>
      <c r="T193" s="397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8">
        <v>4680115881761</v>
      </c>
      <c r="E194" s="399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6"/>
      <c r="R194" s="396"/>
      <c r="S194" s="396"/>
      <c r="T194" s="397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8">
        <v>4680115881563</v>
      </c>
      <c r="E195" s="399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6"/>
      <c r="R195" s="396"/>
      <c r="S195" s="396"/>
      <c r="T195" s="397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8">
        <v>4680115880986</v>
      </c>
      <c r="E196" s="399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6"/>
      <c r="R196" s="396"/>
      <c r="S196" s="396"/>
      <c r="T196" s="397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8">
        <v>4680115881785</v>
      </c>
      <c r="E197" s="399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6"/>
      <c r="R197" s="396"/>
      <c r="S197" s="396"/>
      <c r="T197" s="397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8">
        <v>4680115881679</v>
      </c>
      <c r="E198" s="399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6"/>
      <c r="R198" s="396"/>
      <c r="S198" s="396"/>
      <c r="T198" s="397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8">
        <v>4680115880191</v>
      </c>
      <c r="E199" s="399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6"/>
      <c r="R199" s="396"/>
      <c r="S199" s="396"/>
      <c r="T199" s="397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8">
        <v>4680115883963</v>
      </c>
      <c r="E200" s="399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6"/>
      <c r="R200" s="396"/>
      <c r="S200" s="396"/>
      <c r="T200" s="397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3"/>
      <c r="B201" s="404"/>
      <c r="C201" s="404"/>
      <c r="D201" s="404"/>
      <c r="E201" s="404"/>
      <c r="F201" s="404"/>
      <c r="G201" s="404"/>
      <c r="H201" s="404"/>
      <c r="I201" s="404"/>
      <c r="J201" s="404"/>
      <c r="K201" s="404"/>
      <c r="L201" s="404"/>
      <c r="M201" s="404"/>
      <c r="N201" s="404"/>
      <c r="O201" s="405"/>
      <c r="P201" s="392" t="s">
        <v>69</v>
      </c>
      <c r="Q201" s="393"/>
      <c r="R201" s="393"/>
      <c r="S201" s="393"/>
      <c r="T201" s="393"/>
      <c r="U201" s="393"/>
      <c r="V201" s="39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4"/>
      <c r="O202" s="405"/>
      <c r="P202" s="392" t="s">
        <v>69</v>
      </c>
      <c r="Q202" s="393"/>
      <c r="R202" s="393"/>
      <c r="S202" s="393"/>
      <c r="T202" s="393"/>
      <c r="U202" s="393"/>
      <c r="V202" s="39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4" t="s">
        <v>290</v>
      </c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4"/>
      <c r="O203" s="404"/>
      <c r="P203" s="404"/>
      <c r="Q203" s="404"/>
      <c r="R203" s="404"/>
      <c r="S203" s="404"/>
      <c r="T203" s="404"/>
      <c r="U203" s="404"/>
      <c r="V203" s="404"/>
      <c r="W203" s="404"/>
      <c r="X203" s="404"/>
      <c r="Y203" s="404"/>
      <c r="Z203" s="404"/>
      <c r="AA203" s="381"/>
      <c r="AB203" s="381"/>
      <c r="AC203" s="381"/>
    </row>
    <row r="204" spans="1:68" ht="14.25" hidden="1" customHeight="1" x14ac:dyDescent="0.25">
      <c r="A204" s="409" t="s">
        <v>109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8">
        <v>4680115881402</v>
      </c>
      <c r="E205" s="399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6"/>
      <c r="R205" s="396"/>
      <c r="S205" s="396"/>
      <c r="T205" s="397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8">
        <v>4680115881396</v>
      </c>
      <c r="E206" s="399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6"/>
      <c r="R206" s="396"/>
      <c r="S206" s="396"/>
      <c r="T206" s="397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3"/>
      <c r="B207" s="404"/>
      <c r="C207" s="404"/>
      <c r="D207" s="404"/>
      <c r="E207" s="404"/>
      <c r="F207" s="404"/>
      <c r="G207" s="404"/>
      <c r="H207" s="404"/>
      <c r="I207" s="404"/>
      <c r="J207" s="404"/>
      <c r="K207" s="404"/>
      <c r="L207" s="404"/>
      <c r="M207" s="404"/>
      <c r="N207" s="404"/>
      <c r="O207" s="405"/>
      <c r="P207" s="392" t="s">
        <v>69</v>
      </c>
      <c r="Q207" s="393"/>
      <c r="R207" s="393"/>
      <c r="S207" s="393"/>
      <c r="T207" s="393"/>
      <c r="U207" s="393"/>
      <c r="V207" s="39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4"/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5"/>
      <c r="P208" s="392" t="s">
        <v>69</v>
      </c>
      <c r="Q208" s="393"/>
      <c r="R208" s="393"/>
      <c r="S208" s="393"/>
      <c r="T208" s="393"/>
      <c r="U208" s="393"/>
      <c r="V208" s="39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409" t="s">
        <v>145</v>
      </c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8">
        <v>4680115882935</v>
      </c>
      <c r="E210" s="399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8">
        <v>4680115880764</v>
      </c>
      <c r="E211" s="399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6"/>
      <c r="R211" s="396"/>
      <c r="S211" s="396"/>
      <c r="T211" s="397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3"/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5"/>
      <c r="P212" s="392" t="s">
        <v>69</v>
      </c>
      <c r="Q212" s="393"/>
      <c r="R212" s="393"/>
      <c r="S212" s="393"/>
      <c r="T212" s="393"/>
      <c r="U212" s="393"/>
      <c r="V212" s="39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4"/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5"/>
      <c r="P213" s="392" t="s">
        <v>69</v>
      </c>
      <c r="Q213" s="393"/>
      <c r="R213" s="393"/>
      <c r="S213" s="393"/>
      <c r="T213" s="393"/>
      <c r="U213" s="393"/>
      <c r="V213" s="39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409" t="s">
        <v>63</v>
      </c>
      <c r="B214" s="404"/>
      <c r="C214" s="404"/>
      <c r="D214" s="404"/>
      <c r="E214" s="404"/>
      <c r="F214" s="404"/>
      <c r="G214" s="404"/>
      <c r="H214" s="404"/>
      <c r="I214" s="404"/>
      <c r="J214" s="404"/>
      <c r="K214" s="404"/>
      <c r="L214" s="404"/>
      <c r="M214" s="404"/>
      <c r="N214" s="404"/>
      <c r="O214" s="404"/>
      <c r="P214" s="404"/>
      <c r="Q214" s="404"/>
      <c r="R214" s="404"/>
      <c r="S214" s="404"/>
      <c r="T214" s="404"/>
      <c r="U214" s="404"/>
      <c r="V214" s="404"/>
      <c r="W214" s="404"/>
      <c r="X214" s="404"/>
      <c r="Y214" s="404"/>
      <c r="Z214" s="404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8">
        <v>4680115882683</v>
      </c>
      <c r="E215" s="399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6"/>
      <c r="R215" s="396"/>
      <c r="S215" s="396"/>
      <c r="T215" s="397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8">
        <v>4680115882690</v>
      </c>
      <c r="E216" s="399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6"/>
      <c r="R216" s="396"/>
      <c r="S216" s="396"/>
      <c r="T216" s="397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8">
        <v>4680115882669</v>
      </c>
      <c r="E217" s="399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6"/>
      <c r="R217" s="396"/>
      <c r="S217" s="396"/>
      <c r="T217" s="397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8">
        <v>4680115882676</v>
      </c>
      <c r="E218" s="399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8">
        <v>4680115884014</v>
      </c>
      <c r="E219" s="399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6"/>
      <c r="R219" s="396"/>
      <c r="S219" s="396"/>
      <c r="T219" s="397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8">
        <v>4680115884007</v>
      </c>
      <c r="E220" s="399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6"/>
      <c r="R220" s="396"/>
      <c r="S220" s="396"/>
      <c r="T220" s="397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8">
        <v>4680115884038</v>
      </c>
      <c r="E221" s="399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8">
        <v>4680115884021</v>
      </c>
      <c r="E222" s="399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3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5"/>
      <c r="P223" s="392" t="s">
        <v>69</v>
      </c>
      <c r="Q223" s="393"/>
      <c r="R223" s="393"/>
      <c r="S223" s="393"/>
      <c r="T223" s="393"/>
      <c r="U223" s="393"/>
      <c r="V223" s="39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4"/>
      <c r="O224" s="405"/>
      <c r="P224" s="392" t="s">
        <v>69</v>
      </c>
      <c r="Q224" s="393"/>
      <c r="R224" s="393"/>
      <c r="S224" s="393"/>
      <c r="T224" s="393"/>
      <c r="U224" s="393"/>
      <c r="V224" s="39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409" t="s">
        <v>71</v>
      </c>
      <c r="B225" s="404"/>
      <c r="C225" s="404"/>
      <c r="D225" s="404"/>
      <c r="E225" s="404"/>
      <c r="F225" s="404"/>
      <c r="G225" s="404"/>
      <c r="H225" s="404"/>
      <c r="I225" s="404"/>
      <c r="J225" s="404"/>
      <c r="K225" s="404"/>
      <c r="L225" s="404"/>
      <c r="M225" s="404"/>
      <c r="N225" s="404"/>
      <c r="O225" s="404"/>
      <c r="P225" s="404"/>
      <c r="Q225" s="404"/>
      <c r="R225" s="404"/>
      <c r="S225" s="404"/>
      <c r="T225" s="404"/>
      <c r="U225" s="404"/>
      <c r="V225" s="404"/>
      <c r="W225" s="404"/>
      <c r="X225" s="404"/>
      <c r="Y225" s="404"/>
      <c r="Z225" s="404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8">
        <v>4680115881594</v>
      </c>
      <c r="E226" s="399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8">
        <v>4680115880962</v>
      </c>
      <c r="E227" s="399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8">
        <v>4680115881617</v>
      </c>
      <c r="E228" s="399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6"/>
      <c r="R228" s="396"/>
      <c r="S228" s="396"/>
      <c r="T228" s="397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8">
        <v>4680115880573</v>
      </c>
      <c r="E229" s="399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6"/>
      <c r="R229" s="396"/>
      <c r="S229" s="396"/>
      <c r="T229" s="397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8">
        <v>4680115882195</v>
      </c>
      <c r="E230" s="399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6"/>
      <c r="R230" s="396"/>
      <c r="S230" s="396"/>
      <c r="T230" s="397"/>
      <c r="U230" s="34"/>
      <c r="V230" s="34"/>
      <c r="W230" s="35" t="s">
        <v>68</v>
      </c>
      <c r="X230" s="386">
        <v>720</v>
      </c>
      <c r="Y230" s="387">
        <f t="shared" si="36"/>
        <v>720</v>
      </c>
      <c r="Z230" s="36">
        <f t="shared" ref="Z230:Z236" si="41">IFERROR(IF(Y230=0,"",ROUNDUP(Y230/H230,0)*0.00753),"")</f>
        <v>2.2589999999999999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807</v>
      </c>
      <c r="BN230" s="64">
        <f t="shared" si="38"/>
        <v>807</v>
      </c>
      <c r="BO230" s="64">
        <f t="shared" si="39"/>
        <v>1.9230769230769229</v>
      </c>
      <c r="BP230" s="64">
        <f t="shared" si="40"/>
        <v>1.9230769230769229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8">
        <v>4680115882607</v>
      </c>
      <c r="E231" s="399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4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6"/>
      <c r="R231" s="396"/>
      <c r="S231" s="396"/>
      <c r="T231" s="397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8">
        <v>4680115880092</v>
      </c>
      <c r="E232" s="399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6">
        <v>232.8</v>
      </c>
      <c r="Y232" s="387">
        <f t="shared" si="36"/>
        <v>232.79999999999998</v>
      </c>
      <c r="Z232" s="36">
        <f t="shared" si="41"/>
        <v>0.73041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259.18400000000003</v>
      </c>
      <c r="BN232" s="64">
        <f t="shared" si="38"/>
        <v>259.18400000000003</v>
      </c>
      <c r="BO232" s="64">
        <f t="shared" si="39"/>
        <v>0.62179487179487192</v>
      </c>
      <c r="BP232" s="64">
        <f t="shared" si="40"/>
        <v>0.62179487179487181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8">
        <v>4680115880221</v>
      </c>
      <c r="E233" s="399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8">
        <v>4680115882942</v>
      </c>
      <c r="E234" s="399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7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8">
        <v>4680115880504</v>
      </c>
      <c r="E235" s="399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6"/>
      <c r="R235" s="396"/>
      <c r="S235" s="396"/>
      <c r="T235" s="397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8">
        <v>4680115882164</v>
      </c>
      <c r="E236" s="399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3"/>
      <c r="B237" s="404"/>
      <c r="C237" s="404"/>
      <c r="D237" s="404"/>
      <c r="E237" s="404"/>
      <c r="F237" s="404"/>
      <c r="G237" s="404"/>
      <c r="H237" s="404"/>
      <c r="I237" s="404"/>
      <c r="J237" s="404"/>
      <c r="K237" s="404"/>
      <c r="L237" s="404"/>
      <c r="M237" s="404"/>
      <c r="N237" s="404"/>
      <c r="O237" s="405"/>
      <c r="P237" s="392" t="s">
        <v>69</v>
      </c>
      <c r="Q237" s="393"/>
      <c r="R237" s="393"/>
      <c r="S237" s="393"/>
      <c r="T237" s="393"/>
      <c r="U237" s="393"/>
      <c r="V237" s="39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397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397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2.9894099999999999</v>
      </c>
      <c r="AA237" s="389"/>
      <c r="AB237" s="389"/>
      <c r="AC237" s="389"/>
    </row>
    <row r="238" spans="1:68" x14ac:dyDescent="0.2">
      <c r="A238" s="404"/>
      <c r="B238" s="404"/>
      <c r="C238" s="404"/>
      <c r="D238" s="404"/>
      <c r="E238" s="404"/>
      <c r="F238" s="404"/>
      <c r="G238" s="404"/>
      <c r="H238" s="404"/>
      <c r="I238" s="404"/>
      <c r="J238" s="404"/>
      <c r="K238" s="404"/>
      <c r="L238" s="404"/>
      <c r="M238" s="404"/>
      <c r="N238" s="404"/>
      <c r="O238" s="405"/>
      <c r="P238" s="392" t="s">
        <v>69</v>
      </c>
      <c r="Q238" s="393"/>
      <c r="R238" s="393"/>
      <c r="S238" s="393"/>
      <c r="T238" s="393"/>
      <c r="U238" s="393"/>
      <c r="V238" s="394"/>
      <c r="W238" s="37" t="s">
        <v>68</v>
      </c>
      <c r="X238" s="388">
        <f>IFERROR(SUM(X226:X236),"0")</f>
        <v>952.8</v>
      </c>
      <c r="Y238" s="388">
        <f>IFERROR(SUM(Y226:Y236),"0")</f>
        <v>952.8</v>
      </c>
      <c r="Z238" s="37"/>
      <c r="AA238" s="389"/>
      <c r="AB238" s="389"/>
      <c r="AC238" s="389"/>
    </row>
    <row r="239" spans="1:68" ht="14.25" hidden="1" customHeight="1" x14ac:dyDescent="0.25">
      <c r="A239" s="409" t="s">
        <v>180</v>
      </c>
      <c r="B239" s="404"/>
      <c r="C239" s="404"/>
      <c r="D239" s="404"/>
      <c r="E239" s="404"/>
      <c r="F239" s="404"/>
      <c r="G239" s="404"/>
      <c r="H239" s="404"/>
      <c r="I239" s="404"/>
      <c r="J239" s="404"/>
      <c r="K239" s="404"/>
      <c r="L239" s="404"/>
      <c r="M239" s="404"/>
      <c r="N239" s="404"/>
      <c r="O239" s="404"/>
      <c r="P239" s="404"/>
      <c r="Q239" s="404"/>
      <c r="R239" s="404"/>
      <c r="S239" s="404"/>
      <c r="T239" s="404"/>
      <c r="U239" s="404"/>
      <c r="V239" s="404"/>
      <c r="W239" s="404"/>
      <c r="X239" s="404"/>
      <c r="Y239" s="404"/>
      <c r="Z239" s="404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8">
        <v>4680115882874</v>
      </c>
      <c r="E240" s="399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6"/>
      <c r="R240" s="396"/>
      <c r="S240" s="396"/>
      <c r="T240" s="397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8">
        <v>4680115882874</v>
      </c>
      <c r="E241" s="399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8">
        <v>4680115884434</v>
      </c>
      <c r="E242" s="399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8">
        <v>4680115880818</v>
      </c>
      <c r="E243" s="399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8">
        <v>4680115880801</v>
      </c>
      <c r="E244" s="399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3"/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5"/>
      <c r="P245" s="392" t="s">
        <v>69</v>
      </c>
      <c r="Q245" s="393"/>
      <c r="R245" s="393"/>
      <c r="S245" s="393"/>
      <c r="T245" s="393"/>
      <c r="U245" s="393"/>
      <c r="V245" s="39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404"/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5"/>
      <c r="P246" s="392" t="s">
        <v>69</v>
      </c>
      <c r="Q246" s="393"/>
      <c r="R246" s="393"/>
      <c r="S246" s="393"/>
      <c r="T246" s="393"/>
      <c r="U246" s="393"/>
      <c r="V246" s="39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4" t="s">
        <v>346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381"/>
      <c r="AB247" s="381"/>
      <c r="AC247" s="381"/>
    </row>
    <row r="248" spans="1:68" ht="14.25" hidden="1" customHeight="1" x14ac:dyDescent="0.25">
      <c r="A248" s="409" t="s">
        <v>109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4"/>
      <c r="M248" s="404"/>
      <c r="N248" s="404"/>
      <c r="O248" s="404"/>
      <c r="P248" s="404"/>
      <c r="Q248" s="404"/>
      <c r="R248" s="404"/>
      <c r="S248" s="404"/>
      <c r="T248" s="404"/>
      <c r="U248" s="404"/>
      <c r="V248" s="404"/>
      <c r="W248" s="404"/>
      <c r="X248" s="404"/>
      <c r="Y248" s="404"/>
      <c r="Z248" s="404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8">
        <v>4680115884274</v>
      </c>
      <c r="E249" s="399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6"/>
      <c r="R249" s="396"/>
      <c r="S249" s="396"/>
      <c r="T249" s="397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8">
        <v>4680115884274</v>
      </c>
      <c r="E250" s="399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6"/>
      <c r="R250" s="396"/>
      <c r="S250" s="396"/>
      <c r="T250" s="397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8">
        <v>4680115884298</v>
      </c>
      <c r="E251" s="399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6"/>
      <c r="R251" s="396"/>
      <c r="S251" s="396"/>
      <c r="T251" s="397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8">
        <v>4680115884250</v>
      </c>
      <c r="E252" s="399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6"/>
      <c r="R252" s="396"/>
      <c r="S252" s="396"/>
      <c r="T252" s="397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8">
        <v>4680115884250</v>
      </c>
      <c r="E253" s="399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3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8">
        <v>4680115884281</v>
      </c>
      <c r="E254" s="399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8">
        <v>4680115884199</v>
      </c>
      <c r="E255" s="399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7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8">
        <v>4680115884267</v>
      </c>
      <c r="E256" s="399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3"/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4"/>
      <c r="O257" s="405"/>
      <c r="P257" s="392" t="s">
        <v>69</v>
      </c>
      <c r="Q257" s="393"/>
      <c r="R257" s="393"/>
      <c r="S257" s="393"/>
      <c r="T257" s="393"/>
      <c r="U257" s="393"/>
      <c r="V257" s="39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4"/>
      <c r="B258" s="404"/>
      <c r="C258" s="404"/>
      <c r="D258" s="404"/>
      <c r="E258" s="404"/>
      <c r="F258" s="404"/>
      <c r="G258" s="404"/>
      <c r="H258" s="404"/>
      <c r="I258" s="404"/>
      <c r="J258" s="404"/>
      <c r="K258" s="404"/>
      <c r="L258" s="404"/>
      <c r="M258" s="404"/>
      <c r="N258" s="404"/>
      <c r="O258" s="405"/>
      <c r="P258" s="392" t="s">
        <v>69</v>
      </c>
      <c r="Q258" s="393"/>
      <c r="R258" s="393"/>
      <c r="S258" s="393"/>
      <c r="T258" s="393"/>
      <c r="U258" s="393"/>
      <c r="V258" s="39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4" t="s">
        <v>361</v>
      </c>
      <c r="B259" s="404"/>
      <c r="C259" s="404"/>
      <c r="D259" s="404"/>
      <c r="E259" s="404"/>
      <c r="F259" s="404"/>
      <c r="G259" s="404"/>
      <c r="H259" s="404"/>
      <c r="I259" s="404"/>
      <c r="J259" s="404"/>
      <c r="K259" s="404"/>
      <c r="L259" s="404"/>
      <c r="M259" s="404"/>
      <c r="N259" s="404"/>
      <c r="O259" s="404"/>
      <c r="P259" s="404"/>
      <c r="Q259" s="404"/>
      <c r="R259" s="404"/>
      <c r="S259" s="404"/>
      <c r="T259" s="404"/>
      <c r="U259" s="404"/>
      <c r="V259" s="404"/>
      <c r="W259" s="404"/>
      <c r="X259" s="404"/>
      <c r="Y259" s="404"/>
      <c r="Z259" s="404"/>
      <c r="AA259" s="381"/>
      <c r="AB259" s="381"/>
      <c r="AC259" s="381"/>
    </row>
    <row r="260" spans="1:68" ht="14.25" hidden="1" customHeight="1" x14ac:dyDescent="0.25">
      <c r="A260" s="409" t="s">
        <v>109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8">
        <v>4680115884137</v>
      </c>
      <c r="E261" s="399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6"/>
      <c r="R261" s="396"/>
      <c r="S261" s="396"/>
      <c r="T261" s="397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8">
        <v>4680115884137</v>
      </c>
      <c r="E262" s="399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6"/>
      <c r="R262" s="396"/>
      <c r="S262" s="396"/>
      <c r="T262" s="397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8">
        <v>4680115884236</v>
      </c>
      <c r="E263" s="399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6"/>
      <c r="R263" s="396"/>
      <c r="S263" s="396"/>
      <c r="T263" s="397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8">
        <v>4680115884175</v>
      </c>
      <c r="E264" s="399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4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6"/>
      <c r="R264" s="396"/>
      <c r="S264" s="396"/>
      <c r="T264" s="397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8">
        <v>4680115884144</v>
      </c>
      <c r="E265" s="399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5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8">
        <v>4680115885288</v>
      </c>
      <c r="E266" s="399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5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8">
        <v>4680115884182</v>
      </c>
      <c r="E267" s="399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8">
        <v>4680115884205</v>
      </c>
      <c r="E268" s="399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3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4"/>
      <c r="O269" s="405"/>
      <c r="P269" s="392" t="s">
        <v>69</v>
      </c>
      <c r="Q269" s="393"/>
      <c r="R269" s="393"/>
      <c r="S269" s="393"/>
      <c r="T269" s="393"/>
      <c r="U269" s="393"/>
      <c r="V269" s="39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4"/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4"/>
      <c r="O270" s="405"/>
      <c r="P270" s="392" t="s">
        <v>69</v>
      </c>
      <c r="Q270" s="393"/>
      <c r="R270" s="393"/>
      <c r="S270" s="393"/>
      <c r="T270" s="393"/>
      <c r="U270" s="393"/>
      <c r="V270" s="39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4" t="s">
        <v>377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381"/>
      <c r="AB271" s="381"/>
      <c r="AC271" s="381"/>
    </row>
    <row r="272" spans="1:68" ht="14.25" hidden="1" customHeight="1" x14ac:dyDescent="0.25">
      <c r="A272" s="409" t="s">
        <v>109</v>
      </c>
      <c r="B272" s="404"/>
      <c r="C272" s="404"/>
      <c r="D272" s="404"/>
      <c r="E272" s="404"/>
      <c r="F272" s="404"/>
      <c r="G272" s="404"/>
      <c r="H272" s="404"/>
      <c r="I272" s="404"/>
      <c r="J272" s="404"/>
      <c r="K272" s="404"/>
      <c r="L272" s="404"/>
      <c r="M272" s="404"/>
      <c r="N272" s="404"/>
      <c r="O272" s="404"/>
      <c r="P272" s="404"/>
      <c r="Q272" s="404"/>
      <c r="R272" s="404"/>
      <c r="S272" s="404"/>
      <c r="T272" s="404"/>
      <c r="U272" s="404"/>
      <c r="V272" s="404"/>
      <c r="W272" s="404"/>
      <c r="X272" s="404"/>
      <c r="Y272" s="404"/>
      <c r="Z272" s="404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8">
        <v>4680115885837</v>
      </c>
      <c r="E273" s="399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6"/>
      <c r="R273" s="396"/>
      <c r="S273" s="396"/>
      <c r="T273" s="397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8">
        <v>4680115885806</v>
      </c>
      <c r="E274" s="399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8">
        <v>4680115885806</v>
      </c>
      <c r="E275" s="399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5" t="s">
        <v>383</v>
      </c>
      <c r="Q275" s="396"/>
      <c r="R275" s="396"/>
      <c r="S275" s="396"/>
      <c r="T275" s="397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8">
        <v>4680115885851</v>
      </c>
      <c r="E276" s="399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6"/>
      <c r="R276" s="396"/>
      <c r="S276" s="396"/>
      <c r="T276" s="397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8">
        <v>4680115885844</v>
      </c>
      <c r="E277" s="399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6"/>
      <c r="R277" s="396"/>
      <c r="S277" s="396"/>
      <c r="T277" s="397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8">
        <v>4680115885820</v>
      </c>
      <c r="E278" s="399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6"/>
      <c r="R278" s="396"/>
      <c r="S278" s="396"/>
      <c r="T278" s="397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3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4"/>
      <c r="O279" s="405"/>
      <c r="P279" s="392" t="s">
        <v>69</v>
      </c>
      <c r="Q279" s="393"/>
      <c r="R279" s="393"/>
      <c r="S279" s="393"/>
      <c r="T279" s="393"/>
      <c r="U279" s="393"/>
      <c r="V279" s="39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4"/>
      <c r="B280" s="404"/>
      <c r="C280" s="404"/>
      <c r="D280" s="404"/>
      <c r="E280" s="404"/>
      <c r="F280" s="404"/>
      <c r="G280" s="404"/>
      <c r="H280" s="404"/>
      <c r="I280" s="404"/>
      <c r="J280" s="404"/>
      <c r="K280" s="404"/>
      <c r="L280" s="404"/>
      <c r="M280" s="404"/>
      <c r="N280" s="404"/>
      <c r="O280" s="405"/>
      <c r="P280" s="392" t="s">
        <v>69</v>
      </c>
      <c r="Q280" s="393"/>
      <c r="R280" s="393"/>
      <c r="S280" s="393"/>
      <c r="T280" s="393"/>
      <c r="U280" s="393"/>
      <c r="V280" s="39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4" t="s">
        <v>390</v>
      </c>
      <c r="B281" s="404"/>
      <c r="C281" s="404"/>
      <c r="D281" s="404"/>
      <c r="E281" s="404"/>
      <c r="F281" s="404"/>
      <c r="G281" s="404"/>
      <c r="H281" s="404"/>
      <c r="I281" s="404"/>
      <c r="J281" s="404"/>
      <c r="K281" s="404"/>
      <c r="L281" s="404"/>
      <c r="M281" s="404"/>
      <c r="N281" s="404"/>
      <c r="O281" s="404"/>
      <c r="P281" s="404"/>
      <c r="Q281" s="404"/>
      <c r="R281" s="404"/>
      <c r="S281" s="404"/>
      <c r="T281" s="404"/>
      <c r="U281" s="404"/>
      <c r="V281" s="404"/>
      <c r="W281" s="404"/>
      <c r="X281" s="404"/>
      <c r="Y281" s="404"/>
      <c r="Z281" s="404"/>
      <c r="AA281" s="381"/>
      <c r="AB281" s="381"/>
      <c r="AC281" s="381"/>
    </row>
    <row r="282" spans="1:68" ht="14.25" hidden="1" customHeight="1" x14ac:dyDescent="0.25">
      <c r="A282" s="409" t="s">
        <v>109</v>
      </c>
      <c r="B282" s="404"/>
      <c r="C282" s="404"/>
      <c r="D282" s="404"/>
      <c r="E282" s="404"/>
      <c r="F282" s="404"/>
      <c r="G282" s="404"/>
      <c r="H282" s="404"/>
      <c r="I282" s="404"/>
      <c r="J282" s="404"/>
      <c r="K282" s="404"/>
      <c r="L282" s="404"/>
      <c r="M282" s="404"/>
      <c r="N282" s="404"/>
      <c r="O282" s="404"/>
      <c r="P282" s="404"/>
      <c r="Q282" s="404"/>
      <c r="R282" s="404"/>
      <c r="S282" s="404"/>
      <c r="T282" s="404"/>
      <c r="U282" s="404"/>
      <c r="V282" s="404"/>
      <c r="W282" s="404"/>
      <c r="X282" s="404"/>
      <c r="Y282" s="404"/>
      <c r="Z282" s="404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8">
        <v>4680115885707</v>
      </c>
      <c r="E283" s="399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6"/>
      <c r="R283" s="396"/>
      <c r="S283" s="396"/>
      <c r="T283" s="397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3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4"/>
      <c r="O284" s="405"/>
      <c r="P284" s="392" t="s">
        <v>69</v>
      </c>
      <c r="Q284" s="393"/>
      <c r="R284" s="393"/>
      <c r="S284" s="393"/>
      <c r="T284" s="393"/>
      <c r="U284" s="393"/>
      <c r="V284" s="39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4"/>
      <c r="O285" s="405"/>
      <c r="P285" s="392" t="s">
        <v>69</v>
      </c>
      <c r="Q285" s="393"/>
      <c r="R285" s="393"/>
      <c r="S285" s="393"/>
      <c r="T285" s="393"/>
      <c r="U285" s="393"/>
      <c r="V285" s="39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4" t="s">
        <v>393</v>
      </c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404"/>
      <c r="P286" s="404"/>
      <c r="Q286" s="404"/>
      <c r="R286" s="404"/>
      <c r="S286" s="404"/>
      <c r="T286" s="404"/>
      <c r="U286" s="404"/>
      <c r="V286" s="404"/>
      <c r="W286" s="404"/>
      <c r="X286" s="404"/>
      <c r="Y286" s="404"/>
      <c r="Z286" s="404"/>
      <c r="AA286" s="381"/>
      <c r="AB286" s="381"/>
      <c r="AC286" s="381"/>
    </row>
    <row r="287" spans="1:68" ht="14.25" hidden="1" customHeight="1" x14ac:dyDescent="0.25">
      <c r="A287" s="409" t="s">
        <v>109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8">
        <v>4607091383423</v>
      </c>
      <c r="E288" s="399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6"/>
      <c r="R288" s="396"/>
      <c r="S288" s="396"/>
      <c r="T288" s="397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8">
        <v>4680115885691</v>
      </c>
      <c r="E289" s="399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6"/>
      <c r="R289" s="396"/>
      <c r="S289" s="396"/>
      <c r="T289" s="397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8">
        <v>4680115885660</v>
      </c>
      <c r="E290" s="399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6"/>
      <c r="R290" s="396"/>
      <c r="S290" s="396"/>
      <c r="T290" s="397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3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5"/>
      <c r="P291" s="392" t="s">
        <v>69</v>
      </c>
      <c r="Q291" s="393"/>
      <c r="R291" s="393"/>
      <c r="S291" s="393"/>
      <c r="T291" s="393"/>
      <c r="U291" s="393"/>
      <c r="V291" s="39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4"/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5"/>
      <c r="P292" s="392" t="s">
        <v>69</v>
      </c>
      <c r="Q292" s="393"/>
      <c r="R292" s="393"/>
      <c r="S292" s="393"/>
      <c r="T292" s="393"/>
      <c r="U292" s="393"/>
      <c r="V292" s="39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4" t="s">
        <v>400</v>
      </c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04"/>
      <c r="M293" s="404"/>
      <c r="N293" s="404"/>
      <c r="O293" s="404"/>
      <c r="P293" s="404"/>
      <c r="Q293" s="404"/>
      <c r="R293" s="404"/>
      <c r="S293" s="404"/>
      <c r="T293" s="404"/>
      <c r="U293" s="404"/>
      <c r="V293" s="404"/>
      <c r="W293" s="404"/>
      <c r="X293" s="404"/>
      <c r="Y293" s="404"/>
      <c r="Z293" s="404"/>
      <c r="AA293" s="381"/>
      <c r="AB293" s="381"/>
      <c r="AC293" s="381"/>
    </row>
    <row r="294" spans="1:68" ht="14.25" hidden="1" customHeight="1" x14ac:dyDescent="0.25">
      <c r="A294" s="409" t="s">
        <v>71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404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8">
        <v>4680115881556</v>
      </c>
      <c r="E295" s="399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6"/>
      <c r="R295" s="396"/>
      <c r="S295" s="396"/>
      <c r="T295" s="397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8">
        <v>4680115881037</v>
      </c>
      <c r="E296" s="399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6"/>
      <c r="R296" s="396"/>
      <c r="S296" s="396"/>
      <c r="T296" s="397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8">
        <v>4680115881228</v>
      </c>
      <c r="E297" s="399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6"/>
      <c r="R297" s="396"/>
      <c r="S297" s="396"/>
      <c r="T297" s="397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8">
        <v>4680115881211</v>
      </c>
      <c r="E298" s="399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6"/>
      <c r="R298" s="396"/>
      <c r="S298" s="396"/>
      <c r="T298" s="397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8">
        <v>4680115881020</v>
      </c>
      <c r="E299" s="399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6"/>
      <c r="R299" s="396"/>
      <c r="S299" s="396"/>
      <c r="T299" s="397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3"/>
      <c r="B300" s="404"/>
      <c r="C300" s="404"/>
      <c r="D300" s="404"/>
      <c r="E300" s="404"/>
      <c r="F300" s="404"/>
      <c r="G300" s="404"/>
      <c r="H300" s="404"/>
      <c r="I300" s="404"/>
      <c r="J300" s="404"/>
      <c r="K300" s="404"/>
      <c r="L300" s="404"/>
      <c r="M300" s="404"/>
      <c r="N300" s="404"/>
      <c r="O300" s="405"/>
      <c r="P300" s="392" t="s">
        <v>69</v>
      </c>
      <c r="Q300" s="393"/>
      <c r="R300" s="393"/>
      <c r="S300" s="393"/>
      <c r="T300" s="393"/>
      <c r="U300" s="393"/>
      <c r="V300" s="39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4"/>
      <c r="B301" s="404"/>
      <c r="C301" s="404"/>
      <c r="D301" s="404"/>
      <c r="E301" s="404"/>
      <c r="F301" s="404"/>
      <c r="G301" s="404"/>
      <c r="H301" s="404"/>
      <c r="I301" s="404"/>
      <c r="J301" s="404"/>
      <c r="K301" s="404"/>
      <c r="L301" s="404"/>
      <c r="M301" s="404"/>
      <c r="N301" s="404"/>
      <c r="O301" s="405"/>
      <c r="P301" s="392" t="s">
        <v>69</v>
      </c>
      <c r="Q301" s="393"/>
      <c r="R301" s="393"/>
      <c r="S301" s="393"/>
      <c r="T301" s="393"/>
      <c r="U301" s="393"/>
      <c r="V301" s="39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4" t="s">
        <v>411</v>
      </c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4"/>
      <c r="O302" s="404"/>
      <c r="P302" s="404"/>
      <c r="Q302" s="404"/>
      <c r="R302" s="404"/>
      <c r="S302" s="404"/>
      <c r="T302" s="404"/>
      <c r="U302" s="404"/>
      <c r="V302" s="404"/>
      <c r="W302" s="404"/>
      <c r="X302" s="404"/>
      <c r="Y302" s="404"/>
      <c r="Z302" s="404"/>
      <c r="AA302" s="381"/>
      <c r="AB302" s="381"/>
      <c r="AC302" s="381"/>
    </row>
    <row r="303" spans="1:68" ht="14.25" hidden="1" customHeight="1" x14ac:dyDescent="0.25">
      <c r="A303" s="409" t="s">
        <v>71</v>
      </c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4"/>
      <c r="O303" s="404"/>
      <c r="P303" s="404"/>
      <c r="Q303" s="404"/>
      <c r="R303" s="404"/>
      <c r="S303" s="404"/>
      <c r="T303" s="404"/>
      <c r="U303" s="404"/>
      <c r="V303" s="404"/>
      <c r="W303" s="404"/>
      <c r="X303" s="404"/>
      <c r="Y303" s="404"/>
      <c r="Z303" s="404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8">
        <v>4680115884618</v>
      </c>
      <c r="E304" s="399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6"/>
      <c r="R304" s="396"/>
      <c r="S304" s="396"/>
      <c r="T304" s="397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3"/>
      <c r="B305" s="404"/>
      <c r="C305" s="404"/>
      <c r="D305" s="404"/>
      <c r="E305" s="404"/>
      <c r="F305" s="404"/>
      <c r="G305" s="404"/>
      <c r="H305" s="404"/>
      <c r="I305" s="404"/>
      <c r="J305" s="404"/>
      <c r="K305" s="404"/>
      <c r="L305" s="404"/>
      <c r="M305" s="404"/>
      <c r="N305" s="404"/>
      <c r="O305" s="405"/>
      <c r="P305" s="392" t="s">
        <v>69</v>
      </c>
      <c r="Q305" s="393"/>
      <c r="R305" s="393"/>
      <c r="S305" s="393"/>
      <c r="T305" s="393"/>
      <c r="U305" s="393"/>
      <c r="V305" s="39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4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4"/>
      <c r="O306" s="405"/>
      <c r="P306" s="392" t="s">
        <v>69</v>
      </c>
      <c r="Q306" s="393"/>
      <c r="R306" s="393"/>
      <c r="S306" s="393"/>
      <c r="T306" s="393"/>
      <c r="U306" s="393"/>
      <c r="V306" s="39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4" t="s">
        <v>414</v>
      </c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4"/>
      <c r="O307" s="404"/>
      <c r="P307" s="404"/>
      <c r="Q307" s="404"/>
      <c r="R307" s="404"/>
      <c r="S307" s="404"/>
      <c r="T307" s="404"/>
      <c r="U307" s="404"/>
      <c r="V307" s="404"/>
      <c r="W307" s="404"/>
      <c r="X307" s="404"/>
      <c r="Y307" s="404"/>
      <c r="Z307" s="404"/>
      <c r="AA307" s="381"/>
      <c r="AB307" s="381"/>
      <c r="AC307" s="381"/>
    </row>
    <row r="308" spans="1:68" ht="14.25" hidden="1" customHeight="1" x14ac:dyDescent="0.25">
      <c r="A308" s="409" t="s">
        <v>109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404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8">
        <v>4680115882973</v>
      </c>
      <c r="E309" s="399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6"/>
      <c r="R309" s="396"/>
      <c r="S309" s="396"/>
      <c r="T309" s="397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3"/>
      <c r="B310" s="404"/>
      <c r="C310" s="404"/>
      <c r="D310" s="404"/>
      <c r="E310" s="404"/>
      <c r="F310" s="404"/>
      <c r="G310" s="404"/>
      <c r="H310" s="404"/>
      <c r="I310" s="404"/>
      <c r="J310" s="404"/>
      <c r="K310" s="404"/>
      <c r="L310" s="404"/>
      <c r="M310" s="404"/>
      <c r="N310" s="404"/>
      <c r="O310" s="405"/>
      <c r="P310" s="392" t="s">
        <v>69</v>
      </c>
      <c r="Q310" s="393"/>
      <c r="R310" s="393"/>
      <c r="S310" s="393"/>
      <c r="T310" s="393"/>
      <c r="U310" s="393"/>
      <c r="V310" s="39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4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5"/>
      <c r="P311" s="392" t="s">
        <v>69</v>
      </c>
      <c r="Q311" s="393"/>
      <c r="R311" s="393"/>
      <c r="S311" s="393"/>
      <c r="T311" s="393"/>
      <c r="U311" s="393"/>
      <c r="V311" s="39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409" t="s">
        <v>63</v>
      </c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04"/>
      <c r="P312" s="404"/>
      <c r="Q312" s="404"/>
      <c r="R312" s="404"/>
      <c r="S312" s="404"/>
      <c r="T312" s="404"/>
      <c r="U312" s="404"/>
      <c r="V312" s="404"/>
      <c r="W312" s="404"/>
      <c r="X312" s="404"/>
      <c r="Y312" s="404"/>
      <c r="Z312" s="404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8">
        <v>4607091389845</v>
      </c>
      <c r="E313" s="399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6"/>
      <c r="R313" s="396"/>
      <c r="S313" s="396"/>
      <c r="T313" s="397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8">
        <v>4680115882881</v>
      </c>
      <c r="E314" s="399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3"/>
      <c r="B315" s="404"/>
      <c r="C315" s="404"/>
      <c r="D315" s="404"/>
      <c r="E315" s="404"/>
      <c r="F315" s="404"/>
      <c r="G315" s="404"/>
      <c r="H315" s="404"/>
      <c r="I315" s="404"/>
      <c r="J315" s="404"/>
      <c r="K315" s="404"/>
      <c r="L315" s="404"/>
      <c r="M315" s="404"/>
      <c r="N315" s="404"/>
      <c r="O315" s="405"/>
      <c r="P315" s="392" t="s">
        <v>69</v>
      </c>
      <c r="Q315" s="393"/>
      <c r="R315" s="393"/>
      <c r="S315" s="393"/>
      <c r="T315" s="393"/>
      <c r="U315" s="393"/>
      <c r="V315" s="39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4"/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5"/>
      <c r="P316" s="392" t="s">
        <v>69</v>
      </c>
      <c r="Q316" s="393"/>
      <c r="R316" s="393"/>
      <c r="S316" s="393"/>
      <c r="T316" s="393"/>
      <c r="U316" s="393"/>
      <c r="V316" s="39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4" t="s">
        <v>421</v>
      </c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4"/>
      <c r="O317" s="404"/>
      <c r="P317" s="404"/>
      <c r="Q317" s="404"/>
      <c r="R317" s="404"/>
      <c r="S317" s="404"/>
      <c r="T317" s="404"/>
      <c r="U317" s="404"/>
      <c r="V317" s="404"/>
      <c r="W317" s="404"/>
      <c r="X317" s="404"/>
      <c r="Y317" s="404"/>
      <c r="Z317" s="404"/>
      <c r="AA317" s="381"/>
      <c r="AB317" s="381"/>
      <c r="AC317" s="381"/>
    </row>
    <row r="318" spans="1:68" ht="14.25" hidden="1" customHeight="1" x14ac:dyDescent="0.25">
      <c r="A318" s="409" t="s">
        <v>109</v>
      </c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4"/>
      <c r="O318" s="404"/>
      <c r="P318" s="404"/>
      <c r="Q318" s="404"/>
      <c r="R318" s="404"/>
      <c r="S318" s="404"/>
      <c r="T318" s="404"/>
      <c r="U318" s="404"/>
      <c r="V318" s="404"/>
      <c r="W318" s="404"/>
      <c r="X318" s="404"/>
      <c r="Y318" s="404"/>
      <c r="Z318" s="404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8">
        <v>4680115885615</v>
      </c>
      <c r="E319" s="399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6"/>
      <c r="R319" s="396"/>
      <c r="S319" s="396"/>
      <c r="T319" s="397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8">
        <v>4680115885646</v>
      </c>
      <c r="E320" s="399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6"/>
      <c r="R320" s="396"/>
      <c r="S320" s="396"/>
      <c r="T320" s="397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8">
        <v>4680115885554</v>
      </c>
      <c r="E321" s="399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6"/>
      <c r="R321" s="396"/>
      <c r="S321" s="396"/>
      <c r="T321" s="397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8">
        <v>4680115885554</v>
      </c>
      <c r="E322" s="399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2" t="s">
        <v>429</v>
      </c>
      <c r="Q322" s="396"/>
      <c r="R322" s="396"/>
      <c r="S322" s="396"/>
      <c r="T322" s="397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8">
        <v>4680115885622</v>
      </c>
      <c r="E323" s="399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6"/>
      <c r="R323" s="396"/>
      <c r="S323" s="396"/>
      <c r="T323" s="397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8">
        <v>4680115881938</v>
      </c>
      <c r="E324" s="399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6"/>
      <c r="R324" s="396"/>
      <c r="S324" s="396"/>
      <c r="T324" s="397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8">
        <v>4607091387346</v>
      </c>
      <c r="E325" s="399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6"/>
      <c r="R325" s="396"/>
      <c r="S325" s="396"/>
      <c r="T325" s="397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8">
        <v>4680115885608</v>
      </c>
      <c r="E326" s="399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6"/>
      <c r="R326" s="396"/>
      <c r="S326" s="396"/>
      <c r="T326" s="397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3"/>
      <c r="B327" s="404"/>
      <c r="C327" s="404"/>
      <c r="D327" s="404"/>
      <c r="E327" s="404"/>
      <c r="F327" s="404"/>
      <c r="G327" s="404"/>
      <c r="H327" s="404"/>
      <c r="I327" s="404"/>
      <c r="J327" s="404"/>
      <c r="K327" s="404"/>
      <c r="L327" s="404"/>
      <c r="M327" s="404"/>
      <c r="N327" s="404"/>
      <c r="O327" s="405"/>
      <c r="P327" s="392" t="s">
        <v>69</v>
      </c>
      <c r="Q327" s="393"/>
      <c r="R327" s="393"/>
      <c r="S327" s="393"/>
      <c r="T327" s="393"/>
      <c r="U327" s="393"/>
      <c r="V327" s="39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4"/>
      <c r="B328" s="404"/>
      <c r="C328" s="404"/>
      <c r="D328" s="404"/>
      <c r="E328" s="404"/>
      <c r="F328" s="404"/>
      <c r="G328" s="404"/>
      <c r="H328" s="404"/>
      <c r="I328" s="404"/>
      <c r="J328" s="404"/>
      <c r="K328" s="404"/>
      <c r="L328" s="404"/>
      <c r="M328" s="404"/>
      <c r="N328" s="404"/>
      <c r="O328" s="405"/>
      <c r="P328" s="392" t="s">
        <v>69</v>
      </c>
      <c r="Q328" s="393"/>
      <c r="R328" s="393"/>
      <c r="S328" s="393"/>
      <c r="T328" s="393"/>
      <c r="U328" s="393"/>
      <c r="V328" s="39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409" t="s">
        <v>63</v>
      </c>
      <c r="B329" s="404"/>
      <c r="C329" s="404"/>
      <c r="D329" s="404"/>
      <c r="E329" s="404"/>
      <c r="F329" s="404"/>
      <c r="G329" s="404"/>
      <c r="H329" s="404"/>
      <c r="I329" s="404"/>
      <c r="J329" s="404"/>
      <c r="K329" s="404"/>
      <c r="L329" s="404"/>
      <c r="M329" s="404"/>
      <c r="N329" s="404"/>
      <c r="O329" s="404"/>
      <c r="P329" s="404"/>
      <c r="Q329" s="404"/>
      <c r="R329" s="404"/>
      <c r="S329" s="404"/>
      <c r="T329" s="404"/>
      <c r="U329" s="404"/>
      <c r="V329" s="404"/>
      <c r="W329" s="404"/>
      <c r="X329" s="404"/>
      <c r="Y329" s="404"/>
      <c r="Z329" s="404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8">
        <v>4607091387193</v>
      </c>
      <c r="E330" s="399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6"/>
      <c r="R330" s="396"/>
      <c r="S330" s="396"/>
      <c r="T330" s="397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8">
        <v>4607091387230</v>
      </c>
      <c r="E331" s="399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8">
        <v>4607091387292</v>
      </c>
      <c r="E332" s="399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8">
        <v>4607091387285</v>
      </c>
      <c r="E333" s="399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6"/>
      <c r="R333" s="396"/>
      <c r="S333" s="396"/>
      <c r="T333" s="397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3"/>
      <c r="B334" s="404"/>
      <c r="C334" s="404"/>
      <c r="D334" s="404"/>
      <c r="E334" s="404"/>
      <c r="F334" s="404"/>
      <c r="G334" s="404"/>
      <c r="H334" s="404"/>
      <c r="I334" s="404"/>
      <c r="J334" s="404"/>
      <c r="K334" s="404"/>
      <c r="L334" s="404"/>
      <c r="M334" s="404"/>
      <c r="N334" s="404"/>
      <c r="O334" s="405"/>
      <c r="P334" s="392" t="s">
        <v>69</v>
      </c>
      <c r="Q334" s="393"/>
      <c r="R334" s="393"/>
      <c r="S334" s="393"/>
      <c r="T334" s="393"/>
      <c r="U334" s="393"/>
      <c r="V334" s="39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4"/>
      <c r="B335" s="404"/>
      <c r="C335" s="404"/>
      <c r="D335" s="404"/>
      <c r="E335" s="404"/>
      <c r="F335" s="404"/>
      <c r="G335" s="404"/>
      <c r="H335" s="404"/>
      <c r="I335" s="404"/>
      <c r="J335" s="404"/>
      <c r="K335" s="404"/>
      <c r="L335" s="404"/>
      <c r="M335" s="404"/>
      <c r="N335" s="404"/>
      <c r="O335" s="405"/>
      <c r="P335" s="392" t="s">
        <v>69</v>
      </c>
      <c r="Q335" s="393"/>
      <c r="R335" s="393"/>
      <c r="S335" s="393"/>
      <c r="T335" s="393"/>
      <c r="U335" s="393"/>
      <c r="V335" s="39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409" t="s">
        <v>71</v>
      </c>
      <c r="B336" s="404"/>
      <c r="C336" s="404"/>
      <c r="D336" s="404"/>
      <c r="E336" s="404"/>
      <c r="F336" s="404"/>
      <c r="G336" s="404"/>
      <c r="H336" s="404"/>
      <c r="I336" s="404"/>
      <c r="J336" s="404"/>
      <c r="K336" s="404"/>
      <c r="L336" s="404"/>
      <c r="M336" s="404"/>
      <c r="N336" s="404"/>
      <c r="O336" s="404"/>
      <c r="P336" s="404"/>
      <c r="Q336" s="404"/>
      <c r="R336" s="404"/>
      <c r="S336" s="404"/>
      <c r="T336" s="404"/>
      <c r="U336" s="404"/>
      <c r="V336" s="404"/>
      <c r="W336" s="404"/>
      <c r="X336" s="404"/>
      <c r="Y336" s="404"/>
      <c r="Z336" s="404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8">
        <v>4607091387766</v>
      </c>
      <c r="E337" s="399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6"/>
      <c r="R337" s="396"/>
      <c r="S337" s="396"/>
      <c r="T337" s="397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8">
        <v>4607091387957</v>
      </c>
      <c r="E338" s="399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8">
        <v>4607091387964</v>
      </c>
      <c r="E339" s="399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6"/>
      <c r="R339" s="396"/>
      <c r="S339" s="396"/>
      <c r="T339" s="397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8">
        <v>4680115884588</v>
      </c>
      <c r="E340" s="399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6"/>
      <c r="R340" s="396"/>
      <c r="S340" s="396"/>
      <c r="T340" s="397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8">
        <v>4607091387537</v>
      </c>
      <c r="E341" s="399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6"/>
      <c r="R341" s="396"/>
      <c r="S341" s="396"/>
      <c r="T341" s="397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8">
        <v>4607091387513</v>
      </c>
      <c r="E342" s="399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6"/>
      <c r="R342" s="396"/>
      <c r="S342" s="396"/>
      <c r="T342" s="397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3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4"/>
      <c r="O343" s="405"/>
      <c r="P343" s="392" t="s">
        <v>69</v>
      </c>
      <c r="Q343" s="393"/>
      <c r="R343" s="393"/>
      <c r="S343" s="393"/>
      <c r="T343" s="393"/>
      <c r="U343" s="393"/>
      <c r="V343" s="39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4"/>
      <c r="O344" s="405"/>
      <c r="P344" s="392" t="s">
        <v>69</v>
      </c>
      <c r="Q344" s="393"/>
      <c r="R344" s="393"/>
      <c r="S344" s="393"/>
      <c r="T344" s="393"/>
      <c r="U344" s="393"/>
      <c r="V344" s="39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409" t="s">
        <v>180</v>
      </c>
      <c r="B345" s="404"/>
      <c r="C345" s="404"/>
      <c r="D345" s="404"/>
      <c r="E345" s="404"/>
      <c r="F345" s="404"/>
      <c r="G345" s="404"/>
      <c r="H345" s="404"/>
      <c r="I345" s="404"/>
      <c r="J345" s="404"/>
      <c r="K345" s="404"/>
      <c r="L345" s="404"/>
      <c r="M345" s="404"/>
      <c r="N345" s="404"/>
      <c r="O345" s="404"/>
      <c r="P345" s="404"/>
      <c r="Q345" s="404"/>
      <c r="R345" s="404"/>
      <c r="S345" s="404"/>
      <c r="T345" s="404"/>
      <c r="U345" s="404"/>
      <c r="V345" s="404"/>
      <c r="W345" s="404"/>
      <c r="X345" s="404"/>
      <c r="Y345" s="404"/>
      <c r="Z345" s="404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8">
        <v>4607091380880</v>
      </c>
      <c r="E346" s="399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6"/>
      <c r="R346" s="396"/>
      <c r="S346" s="396"/>
      <c r="T346" s="397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8">
        <v>4607091384482</v>
      </c>
      <c r="E347" s="399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6"/>
      <c r="R347" s="396"/>
      <c r="S347" s="396"/>
      <c r="T347" s="397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8">
        <v>4607091380897</v>
      </c>
      <c r="E348" s="399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6"/>
      <c r="R348" s="396"/>
      <c r="S348" s="396"/>
      <c r="T348" s="397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3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4"/>
      <c r="O349" s="405"/>
      <c r="P349" s="392" t="s">
        <v>69</v>
      </c>
      <c r="Q349" s="393"/>
      <c r="R349" s="393"/>
      <c r="S349" s="393"/>
      <c r="T349" s="393"/>
      <c r="U349" s="393"/>
      <c r="V349" s="39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5"/>
      <c r="P350" s="392" t="s">
        <v>69</v>
      </c>
      <c r="Q350" s="393"/>
      <c r="R350" s="393"/>
      <c r="S350" s="393"/>
      <c r="T350" s="393"/>
      <c r="U350" s="393"/>
      <c r="V350" s="39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409" t="s">
        <v>95</v>
      </c>
      <c r="B351" s="404"/>
      <c r="C351" s="404"/>
      <c r="D351" s="404"/>
      <c r="E351" s="404"/>
      <c r="F351" s="404"/>
      <c r="G351" s="404"/>
      <c r="H351" s="404"/>
      <c r="I351" s="404"/>
      <c r="J351" s="404"/>
      <c r="K351" s="404"/>
      <c r="L351" s="404"/>
      <c r="M351" s="404"/>
      <c r="N351" s="404"/>
      <c r="O351" s="404"/>
      <c r="P351" s="404"/>
      <c r="Q351" s="404"/>
      <c r="R351" s="404"/>
      <c r="S351" s="404"/>
      <c r="T351" s="404"/>
      <c r="U351" s="404"/>
      <c r="V351" s="404"/>
      <c r="W351" s="404"/>
      <c r="X351" s="404"/>
      <c r="Y351" s="404"/>
      <c r="Z351" s="404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8">
        <v>4607091388374</v>
      </c>
      <c r="E352" s="399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7" t="s">
        <v>466</v>
      </c>
      <c r="Q352" s="396"/>
      <c r="R352" s="396"/>
      <c r="S352" s="396"/>
      <c r="T352" s="397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8">
        <v>4607091388381</v>
      </c>
      <c r="E353" s="399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71" t="s">
        <v>469</v>
      </c>
      <c r="Q353" s="396"/>
      <c r="R353" s="396"/>
      <c r="S353" s="396"/>
      <c r="T353" s="397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8">
        <v>4607091383102</v>
      </c>
      <c r="E354" s="399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6"/>
      <c r="R354" s="396"/>
      <c r="S354" s="396"/>
      <c r="T354" s="397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8">
        <v>4607091388404</v>
      </c>
      <c r="E355" s="399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6"/>
      <c r="R355" s="396"/>
      <c r="S355" s="396"/>
      <c r="T355" s="397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3"/>
      <c r="B356" s="404"/>
      <c r="C356" s="404"/>
      <c r="D356" s="404"/>
      <c r="E356" s="404"/>
      <c r="F356" s="404"/>
      <c r="G356" s="404"/>
      <c r="H356" s="404"/>
      <c r="I356" s="404"/>
      <c r="J356" s="404"/>
      <c r="K356" s="404"/>
      <c r="L356" s="404"/>
      <c r="M356" s="404"/>
      <c r="N356" s="404"/>
      <c r="O356" s="405"/>
      <c r="P356" s="392" t="s">
        <v>69</v>
      </c>
      <c r="Q356" s="393"/>
      <c r="R356" s="393"/>
      <c r="S356" s="393"/>
      <c r="T356" s="393"/>
      <c r="U356" s="393"/>
      <c r="V356" s="39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4"/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05"/>
      <c r="P357" s="392" t="s">
        <v>69</v>
      </c>
      <c r="Q357" s="393"/>
      <c r="R357" s="393"/>
      <c r="S357" s="393"/>
      <c r="T357" s="393"/>
      <c r="U357" s="393"/>
      <c r="V357" s="39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409" t="s">
        <v>474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404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8">
        <v>4680115881808</v>
      </c>
      <c r="E359" s="399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6"/>
      <c r="R359" s="396"/>
      <c r="S359" s="396"/>
      <c r="T359" s="397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8">
        <v>4680115881822</v>
      </c>
      <c r="E360" s="399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6"/>
      <c r="R360" s="396"/>
      <c r="S360" s="396"/>
      <c r="T360" s="397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8">
        <v>4680115880016</v>
      </c>
      <c r="E361" s="399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6"/>
      <c r="R361" s="396"/>
      <c r="S361" s="396"/>
      <c r="T361" s="397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3"/>
      <c r="B362" s="404"/>
      <c r="C362" s="404"/>
      <c r="D362" s="404"/>
      <c r="E362" s="404"/>
      <c r="F362" s="404"/>
      <c r="G362" s="404"/>
      <c r="H362" s="404"/>
      <c r="I362" s="404"/>
      <c r="J362" s="404"/>
      <c r="K362" s="404"/>
      <c r="L362" s="404"/>
      <c r="M362" s="404"/>
      <c r="N362" s="404"/>
      <c r="O362" s="405"/>
      <c r="P362" s="392" t="s">
        <v>69</v>
      </c>
      <c r="Q362" s="393"/>
      <c r="R362" s="393"/>
      <c r="S362" s="393"/>
      <c r="T362" s="393"/>
      <c r="U362" s="393"/>
      <c r="V362" s="39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4"/>
      <c r="B363" s="404"/>
      <c r="C363" s="404"/>
      <c r="D363" s="404"/>
      <c r="E363" s="404"/>
      <c r="F363" s="404"/>
      <c r="G363" s="404"/>
      <c r="H363" s="404"/>
      <c r="I363" s="404"/>
      <c r="J363" s="404"/>
      <c r="K363" s="404"/>
      <c r="L363" s="404"/>
      <c r="M363" s="404"/>
      <c r="N363" s="404"/>
      <c r="O363" s="405"/>
      <c r="P363" s="392" t="s">
        <v>69</v>
      </c>
      <c r="Q363" s="393"/>
      <c r="R363" s="393"/>
      <c r="S363" s="393"/>
      <c r="T363" s="393"/>
      <c r="U363" s="393"/>
      <c r="V363" s="39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4" t="s">
        <v>483</v>
      </c>
      <c r="B364" s="404"/>
      <c r="C364" s="404"/>
      <c r="D364" s="404"/>
      <c r="E364" s="404"/>
      <c r="F364" s="404"/>
      <c r="G364" s="404"/>
      <c r="H364" s="404"/>
      <c r="I364" s="404"/>
      <c r="J364" s="404"/>
      <c r="K364" s="404"/>
      <c r="L364" s="404"/>
      <c r="M364" s="404"/>
      <c r="N364" s="404"/>
      <c r="O364" s="404"/>
      <c r="P364" s="404"/>
      <c r="Q364" s="404"/>
      <c r="R364" s="404"/>
      <c r="S364" s="404"/>
      <c r="T364" s="404"/>
      <c r="U364" s="404"/>
      <c r="V364" s="404"/>
      <c r="W364" s="404"/>
      <c r="X364" s="404"/>
      <c r="Y364" s="404"/>
      <c r="Z364" s="404"/>
      <c r="AA364" s="381"/>
      <c r="AB364" s="381"/>
      <c r="AC364" s="381"/>
    </row>
    <row r="365" spans="1:68" ht="14.25" hidden="1" customHeight="1" x14ac:dyDescent="0.25">
      <c r="A365" s="409" t="s">
        <v>63</v>
      </c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404"/>
      <c r="P365" s="404"/>
      <c r="Q365" s="404"/>
      <c r="R365" s="404"/>
      <c r="S365" s="404"/>
      <c r="T365" s="404"/>
      <c r="U365" s="404"/>
      <c r="V365" s="404"/>
      <c r="W365" s="404"/>
      <c r="X365" s="404"/>
      <c r="Y365" s="404"/>
      <c r="Z365" s="404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8">
        <v>4607091383836</v>
      </c>
      <c r="E366" s="399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6"/>
      <c r="R366" s="396"/>
      <c r="S366" s="396"/>
      <c r="T366" s="397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3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4"/>
      <c r="O367" s="405"/>
      <c r="P367" s="392" t="s">
        <v>69</v>
      </c>
      <c r="Q367" s="393"/>
      <c r="R367" s="393"/>
      <c r="S367" s="393"/>
      <c r="T367" s="393"/>
      <c r="U367" s="393"/>
      <c r="V367" s="39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4"/>
      <c r="B368" s="404"/>
      <c r="C368" s="404"/>
      <c r="D368" s="404"/>
      <c r="E368" s="404"/>
      <c r="F368" s="404"/>
      <c r="G368" s="404"/>
      <c r="H368" s="404"/>
      <c r="I368" s="404"/>
      <c r="J368" s="404"/>
      <c r="K368" s="404"/>
      <c r="L368" s="404"/>
      <c r="M368" s="404"/>
      <c r="N368" s="404"/>
      <c r="O368" s="405"/>
      <c r="P368" s="392" t="s">
        <v>69</v>
      </c>
      <c r="Q368" s="393"/>
      <c r="R368" s="393"/>
      <c r="S368" s="393"/>
      <c r="T368" s="393"/>
      <c r="U368" s="393"/>
      <c r="V368" s="39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409" t="s">
        <v>71</v>
      </c>
      <c r="B369" s="404"/>
      <c r="C369" s="404"/>
      <c r="D369" s="404"/>
      <c r="E369" s="404"/>
      <c r="F369" s="404"/>
      <c r="G369" s="404"/>
      <c r="H369" s="404"/>
      <c r="I369" s="404"/>
      <c r="J369" s="404"/>
      <c r="K369" s="404"/>
      <c r="L369" s="404"/>
      <c r="M369" s="404"/>
      <c r="N369" s="404"/>
      <c r="O369" s="404"/>
      <c r="P369" s="404"/>
      <c r="Q369" s="404"/>
      <c r="R369" s="404"/>
      <c r="S369" s="404"/>
      <c r="T369" s="404"/>
      <c r="U369" s="404"/>
      <c r="V369" s="404"/>
      <c r="W369" s="404"/>
      <c r="X369" s="404"/>
      <c r="Y369" s="404"/>
      <c r="Z369" s="404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8">
        <v>4607091387919</v>
      </c>
      <c r="E370" s="399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6"/>
      <c r="R370" s="396"/>
      <c r="S370" s="396"/>
      <c r="T370" s="397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8">
        <v>4680115883604</v>
      </c>
      <c r="E371" s="399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6"/>
      <c r="R371" s="396"/>
      <c r="S371" s="396"/>
      <c r="T371" s="397"/>
      <c r="U371" s="34"/>
      <c r="V371" s="34"/>
      <c r="W371" s="35" t="s">
        <v>68</v>
      </c>
      <c r="X371" s="386">
        <v>1470</v>
      </c>
      <c r="Y371" s="387">
        <f>IFERROR(IF(X371="",0,CEILING((X371/$H371),1)*$H371),"")</f>
        <v>1470</v>
      </c>
      <c r="Z371" s="36">
        <f>IFERROR(IF(Y371=0,"",ROUNDUP(Y371/H371,0)*0.00753),"")</f>
        <v>5.2709999999999999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1660.3999999999999</v>
      </c>
      <c r="BN371" s="64">
        <f>IFERROR(Y371*I371/H371,"0")</f>
        <v>1660.3999999999999</v>
      </c>
      <c r="BO371" s="64">
        <f>IFERROR(1/J371*(X371/H371),"0")</f>
        <v>4.4871794871794872</v>
      </c>
      <c r="BP371" s="64">
        <f>IFERROR(1/J371*(Y371/H371),"0")</f>
        <v>4.4871794871794872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8">
        <v>4680115883567</v>
      </c>
      <c r="E372" s="399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6"/>
      <c r="R372" s="396"/>
      <c r="S372" s="396"/>
      <c r="T372" s="397"/>
      <c r="U372" s="34"/>
      <c r="V372" s="34"/>
      <c r="W372" s="35" t="s">
        <v>68</v>
      </c>
      <c r="X372" s="386">
        <v>420</v>
      </c>
      <c r="Y372" s="387">
        <f>IFERROR(IF(X372="",0,CEILING((X372/$H372),1)*$H372),"")</f>
        <v>420</v>
      </c>
      <c r="Z372" s="36">
        <f>IFERROR(IF(Y372=0,"",ROUNDUP(Y372/H372,0)*0.00753),"")</f>
        <v>1.506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471.99999999999994</v>
      </c>
      <c r="BN372" s="64">
        <f>IFERROR(Y372*I372/H372,"0")</f>
        <v>471.99999999999994</v>
      </c>
      <c r="BO372" s="64">
        <f>IFERROR(1/J372*(X372/H372),"0")</f>
        <v>1.2820512820512819</v>
      </c>
      <c r="BP372" s="64">
        <f>IFERROR(1/J372*(Y372/H372),"0")</f>
        <v>1.2820512820512819</v>
      </c>
    </row>
    <row r="373" spans="1:68" x14ac:dyDescent="0.2">
      <c r="A373" s="403"/>
      <c r="B373" s="404"/>
      <c r="C373" s="404"/>
      <c r="D373" s="404"/>
      <c r="E373" s="404"/>
      <c r="F373" s="404"/>
      <c r="G373" s="404"/>
      <c r="H373" s="404"/>
      <c r="I373" s="404"/>
      <c r="J373" s="404"/>
      <c r="K373" s="404"/>
      <c r="L373" s="404"/>
      <c r="M373" s="404"/>
      <c r="N373" s="404"/>
      <c r="O373" s="405"/>
      <c r="P373" s="392" t="s">
        <v>69</v>
      </c>
      <c r="Q373" s="393"/>
      <c r="R373" s="393"/>
      <c r="S373" s="393"/>
      <c r="T373" s="393"/>
      <c r="U373" s="393"/>
      <c r="V373" s="394"/>
      <c r="W373" s="37" t="s">
        <v>70</v>
      </c>
      <c r="X373" s="388">
        <f>IFERROR(X370/H370,"0")+IFERROR(X371/H371,"0")+IFERROR(X372/H372,"0")</f>
        <v>900</v>
      </c>
      <c r="Y373" s="388">
        <f>IFERROR(Y370/H370,"0")+IFERROR(Y371/H371,"0")+IFERROR(Y372/H372,"0")</f>
        <v>900</v>
      </c>
      <c r="Z373" s="388">
        <f>IFERROR(IF(Z370="",0,Z370),"0")+IFERROR(IF(Z371="",0,Z371),"0")+IFERROR(IF(Z372="",0,Z372),"0")</f>
        <v>6.7770000000000001</v>
      </c>
      <c r="AA373" s="389"/>
      <c r="AB373" s="389"/>
      <c r="AC373" s="389"/>
    </row>
    <row r="374" spans="1:68" x14ac:dyDescent="0.2">
      <c r="A374" s="404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4"/>
      <c r="O374" s="405"/>
      <c r="P374" s="392" t="s">
        <v>69</v>
      </c>
      <c r="Q374" s="393"/>
      <c r="R374" s="393"/>
      <c r="S374" s="393"/>
      <c r="T374" s="393"/>
      <c r="U374" s="393"/>
      <c r="V374" s="394"/>
      <c r="W374" s="37" t="s">
        <v>68</v>
      </c>
      <c r="X374" s="388">
        <f>IFERROR(SUM(X370:X372),"0")</f>
        <v>1890</v>
      </c>
      <c r="Y374" s="388">
        <f>IFERROR(SUM(Y370:Y372),"0")</f>
        <v>1890</v>
      </c>
      <c r="Z374" s="37"/>
      <c r="AA374" s="389"/>
      <c r="AB374" s="389"/>
      <c r="AC374" s="389"/>
    </row>
    <row r="375" spans="1:68" ht="27.75" hidden="1" customHeight="1" x14ac:dyDescent="0.2">
      <c r="A375" s="470" t="s">
        <v>492</v>
      </c>
      <c r="B375" s="471"/>
      <c r="C375" s="471"/>
      <c r="D375" s="471"/>
      <c r="E375" s="471"/>
      <c r="F375" s="471"/>
      <c r="G375" s="471"/>
      <c r="H375" s="471"/>
      <c r="I375" s="471"/>
      <c r="J375" s="471"/>
      <c r="K375" s="471"/>
      <c r="L375" s="471"/>
      <c r="M375" s="471"/>
      <c r="N375" s="471"/>
      <c r="O375" s="471"/>
      <c r="P375" s="471"/>
      <c r="Q375" s="471"/>
      <c r="R375" s="471"/>
      <c r="S375" s="471"/>
      <c r="T375" s="471"/>
      <c r="U375" s="471"/>
      <c r="V375" s="471"/>
      <c r="W375" s="471"/>
      <c r="X375" s="471"/>
      <c r="Y375" s="471"/>
      <c r="Z375" s="471"/>
      <c r="AA375" s="48"/>
      <c r="AB375" s="48"/>
      <c r="AC375" s="48"/>
    </row>
    <row r="376" spans="1:68" ht="16.5" hidden="1" customHeight="1" x14ac:dyDescent="0.25">
      <c r="A376" s="444" t="s">
        <v>493</v>
      </c>
      <c r="B376" s="404"/>
      <c r="C376" s="404"/>
      <c r="D376" s="404"/>
      <c r="E376" s="404"/>
      <c r="F376" s="404"/>
      <c r="G376" s="404"/>
      <c r="H376" s="404"/>
      <c r="I376" s="404"/>
      <c r="J376" s="404"/>
      <c r="K376" s="404"/>
      <c r="L376" s="404"/>
      <c r="M376" s="404"/>
      <c r="N376" s="404"/>
      <c r="O376" s="404"/>
      <c r="P376" s="404"/>
      <c r="Q376" s="404"/>
      <c r="R376" s="404"/>
      <c r="S376" s="404"/>
      <c r="T376" s="404"/>
      <c r="U376" s="404"/>
      <c r="V376" s="404"/>
      <c r="W376" s="404"/>
      <c r="X376" s="404"/>
      <c r="Y376" s="404"/>
      <c r="Z376" s="404"/>
      <c r="AA376" s="381"/>
      <c r="AB376" s="381"/>
      <c r="AC376" s="381"/>
    </row>
    <row r="377" spans="1:68" ht="14.25" hidden="1" customHeight="1" x14ac:dyDescent="0.25">
      <c r="A377" s="409" t="s">
        <v>109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04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8">
        <v>4680115884847</v>
      </c>
      <c r="E378" s="399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6"/>
      <c r="R378" s="396"/>
      <c r="S378" s="396"/>
      <c r="T378" s="397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8">
        <v>4680115884847</v>
      </c>
      <c r="E379" s="399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6"/>
      <c r="R379" s="396"/>
      <c r="S379" s="396"/>
      <c r="T379" s="397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8">
        <v>4680115884854</v>
      </c>
      <c r="E380" s="399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5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8">
        <v>4680115884854</v>
      </c>
      <c r="E381" s="399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5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6"/>
      <c r="R381" s="396"/>
      <c r="S381" s="396"/>
      <c r="T381" s="397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8">
        <v>4680115884830</v>
      </c>
      <c r="E382" s="399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6"/>
      <c r="R382" s="396"/>
      <c r="S382" s="396"/>
      <c r="T382" s="397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8">
        <v>4680115884830</v>
      </c>
      <c r="E383" s="399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6"/>
      <c r="R383" s="396"/>
      <c r="S383" s="396"/>
      <c r="T383" s="397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8">
        <v>4680115882638</v>
      </c>
      <c r="E384" s="399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6"/>
      <c r="R384" s="396"/>
      <c r="S384" s="396"/>
      <c r="T384" s="397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8">
        <v>4680115884922</v>
      </c>
      <c r="E385" s="399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8">
        <v>4680115884861</v>
      </c>
      <c r="E386" s="399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3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4"/>
      <c r="O387" s="405"/>
      <c r="P387" s="392" t="s">
        <v>69</v>
      </c>
      <c r="Q387" s="393"/>
      <c r="R387" s="393"/>
      <c r="S387" s="393"/>
      <c r="T387" s="393"/>
      <c r="U387" s="393"/>
      <c r="V387" s="39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404"/>
      <c r="B388" s="404"/>
      <c r="C388" s="404"/>
      <c r="D388" s="404"/>
      <c r="E388" s="404"/>
      <c r="F388" s="404"/>
      <c r="G388" s="404"/>
      <c r="H388" s="404"/>
      <c r="I388" s="404"/>
      <c r="J388" s="404"/>
      <c r="K388" s="404"/>
      <c r="L388" s="404"/>
      <c r="M388" s="404"/>
      <c r="N388" s="404"/>
      <c r="O388" s="405"/>
      <c r="P388" s="392" t="s">
        <v>69</v>
      </c>
      <c r="Q388" s="393"/>
      <c r="R388" s="393"/>
      <c r="S388" s="393"/>
      <c r="T388" s="393"/>
      <c r="U388" s="393"/>
      <c r="V388" s="39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409" t="s">
        <v>145</v>
      </c>
      <c r="B389" s="404"/>
      <c r="C389" s="404"/>
      <c r="D389" s="404"/>
      <c r="E389" s="404"/>
      <c r="F389" s="404"/>
      <c r="G389" s="404"/>
      <c r="H389" s="404"/>
      <c r="I389" s="404"/>
      <c r="J389" s="404"/>
      <c r="K389" s="404"/>
      <c r="L389" s="404"/>
      <c r="M389" s="404"/>
      <c r="N389" s="404"/>
      <c r="O389" s="404"/>
      <c r="P389" s="404"/>
      <c r="Q389" s="404"/>
      <c r="R389" s="404"/>
      <c r="S389" s="404"/>
      <c r="T389" s="404"/>
      <c r="U389" s="404"/>
      <c r="V389" s="404"/>
      <c r="W389" s="404"/>
      <c r="X389" s="404"/>
      <c r="Y389" s="404"/>
      <c r="Z389" s="404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8">
        <v>4607091383980</v>
      </c>
      <c r="E390" s="399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6"/>
      <c r="R390" s="396"/>
      <c r="S390" s="396"/>
      <c r="T390" s="397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8">
        <v>4607091384178</v>
      </c>
      <c r="E391" s="399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3"/>
      <c r="B392" s="404"/>
      <c r="C392" s="404"/>
      <c r="D392" s="404"/>
      <c r="E392" s="404"/>
      <c r="F392" s="404"/>
      <c r="G392" s="404"/>
      <c r="H392" s="404"/>
      <c r="I392" s="404"/>
      <c r="J392" s="404"/>
      <c r="K392" s="404"/>
      <c r="L392" s="404"/>
      <c r="M392" s="404"/>
      <c r="N392" s="404"/>
      <c r="O392" s="405"/>
      <c r="P392" s="392" t="s">
        <v>69</v>
      </c>
      <c r="Q392" s="393"/>
      <c r="R392" s="393"/>
      <c r="S392" s="393"/>
      <c r="T392" s="393"/>
      <c r="U392" s="393"/>
      <c r="V392" s="39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404"/>
      <c r="B393" s="404"/>
      <c r="C393" s="404"/>
      <c r="D393" s="404"/>
      <c r="E393" s="404"/>
      <c r="F393" s="404"/>
      <c r="G393" s="404"/>
      <c r="H393" s="404"/>
      <c r="I393" s="404"/>
      <c r="J393" s="404"/>
      <c r="K393" s="404"/>
      <c r="L393" s="404"/>
      <c r="M393" s="404"/>
      <c r="N393" s="404"/>
      <c r="O393" s="405"/>
      <c r="P393" s="392" t="s">
        <v>69</v>
      </c>
      <c r="Q393" s="393"/>
      <c r="R393" s="393"/>
      <c r="S393" s="393"/>
      <c r="T393" s="393"/>
      <c r="U393" s="393"/>
      <c r="V393" s="39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409" t="s">
        <v>71</v>
      </c>
      <c r="B394" s="404"/>
      <c r="C394" s="404"/>
      <c r="D394" s="404"/>
      <c r="E394" s="404"/>
      <c r="F394" s="404"/>
      <c r="G394" s="404"/>
      <c r="H394" s="404"/>
      <c r="I394" s="404"/>
      <c r="J394" s="404"/>
      <c r="K394" s="404"/>
      <c r="L394" s="404"/>
      <c r="M394" s="404"/>
      <c r="N394" s="404"/>
      <c r="O394" s="404"/>
      <c r="P394" s="404"/>
      <c r="Q394" s="404"/>
      <c r="R394" s="404"/>
      <c r="S394" s="404"/>
      <c r="T394" s="404"/>
      <c r="U394" s="404"/>
      <c r="V394" s="404"/>
      <c r="W394" s="404"/>
      <c r="X394" s="404"/>
      <c r="Y394" s="404"/>
      <c r="Z394" s="404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8">
        <v>4607091383928</v>
      </c>
      <c r="E395" s="399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6"/>
      <c r="R395" s="396"/>
      <c r="S395" s="396"/>
      <c r="T395" s="397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8">
        <v>4607091383928</v>
      </c>
      <c r="E396" s="399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6"/>
      <c r="R396" s="396"/>
      <c r="S396" s="396"/>
      <c r="T396" s="397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8">
        <v>4607091384260</v>
      </c>
      <c r="E397" s="399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6"/>
      <c r="R397" s="396"/>
      <c r="S397" s="396"/>
      <c r="T397" s="397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3"/>
      <c r="B398" s="404"/>
      <c r="C398" s="404"/>
      <c r="D398" s="404"/>
      <c r="E398" s="404"/>
      <c r="F398" s="404"/>
      <c r="G398" s="404"/>
      <c r="H398" s="404"/>
      <c r="I398" s="404"/>
      <c r="J398" s="404"/>
      <c r="K398" s="404"/>
      <c r="L398" s="404"/>
      <c r="M398" s="404"/>
      <c r="N398" s="404"/>
      <c r="O398" s="405"/>
      <c r="P398" s="392" t="s">
        <v>69</v>
      </c>
      <c r="Q398" s="393"/>
      <c r="R398" s="393"/>
      <c r="S398" s="393"/>
      <c r="T398" s="393"/>
      <c r="U398" s="393"/>
      <c r="V398" s="39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4"/>
      <c r="B399" s="404"/>
      <c r="C399" s="404"/>
      <c r="D399" s="404"/>
      <c r="E399" s="404"/>
      <c r="F399" s="404"/>
      <c r="G399" s="404"/>
      <c r="H399" s="404"/>
      <c r="I399" s="404"/>
      <c r="J399" s="404"/>
      <c r="K399" s="404"/>
      <c r="L399" s="404"/>
      <c r="M399" s="404"/>
      <c r="N399" s="404"/>
      <c r="O399" s="405"/>
      <c r="P399" s="392" t="s">
        <v>69</v>
      </c>
      <c r="Q399" s="393"/>
      <c r="R399" s="393"/>
      <c r="S399" s="393"/>
      <c r="T399" s="393"/>
      <c r="U399" s="393"/>
      <c r="V399" s="39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409" t="s">
        <v>180</v>
      </c>
      <c r="B400" s="404"/>
      <c r="C400" s="404"/>
      <c r="D400" s="404"/>
      <c r="E400" s="404"/>
      <c r="F400" s="404"/>
      <c r="G400" s="404"/>
      <c r="H400" s="404"/>
      <c r="I400" s="404"/>
      <c r="J400" s="404"/>
      <c r="K400" s="404"/>
      <c r="L400" s="404"/>
      <c r="M400" s="404"/>
      <c r="N400" s="404"/>
      <c r="O400" s="404"/>
      <c r="P400" s="404"/>
      <c r="Q400" s="404"/>
      <c r="R400" s="404"/>
      <c r="S400" s="404"/>
      <c r="T400" s="404"/>
      <c r="U400" s="404"/>
      <c r="V400" s="404"/>
      <c r="W400" s="404"/>
      <c r="X400" s="404"/>
      <c r="Y400" s="404"/>
      <c r="Z400" s="404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8">
        <v>4607091384673</v>
      </c>
      <c r="E401" s="399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6"/>
      <c r="R401" s="396"/>
      <c r="S401" s="396"/>
      <c r="T401" s="397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8">
        <v>4607091384673</v>
      </c>
      <c r="E402" s="399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6"/>
      <c r="R402" s="396"/>
      <c r="S402" s="396"/>
      <c r="T402" s="397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3"/>
      <c r="B403" s="404"/>
      <c r="C403" s="404"/>
      <c r="D403" s="404"/>
      <c r="E403" s="404"/>
      <c r="F403" s="404"/>
      <c r="G403" s="404"/>
      <c r="H403" s="404"/>
      <c r="I403" s="404"/>
      <c r="J403" s="404"/>
      <c r="K403" s="404"/>
      <c r="L403" s="404"/>
      <c r="M403" s="404"/>
      <c r="N403" s="404"/>
      <c r="O403" s="405"/>
      <c r="P403" s="392" t="s">
        <v>69</v>
      </c>
      <c r="Q403" s="393"/>
      <c r="R403" s="393"/>
      <c r="S403" s="393"/>
      <c r="T403" s="393"/>
      <c r="U403" s="393"/>
      <c r="V403" s="39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404"/>
      <c r="B404" s="404"/>
      <c r="C404" s="404"/>
      <c r="D404" s="404"/>
      <c r="E404" s="404"/>
      <c r="F404" s="404"/>
      <c r="G404" s="404"/>
      <c r="H404" s="404"/>
      <c r="I404" s="404"/>
      <c r="J404" s="404"/>
      <c r="K404" s="404"/>
      <c r="L404" s="404"/>
      <c r="M404" s="404"/>
      <c r="N404" s="404"/>
      <c r="O404" s="405"/>
      <c r="P404" s="392" t="s">
        <v>69</v>
      </c>
      <c r="Q404" s="393"/>
      <c r="R404" s="393"/>
      <c r="S404" s="393"/>
      <c r="T404" s="393"/>
      <c r="U404" s="393"/>
      <c r="V404" s="39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4" t="s">
        <v>521</v>
      </c>
      <c r="B405" s="404"/>
      <c r="C405" s="404"/>
      <c r="D405" s="404"/>
      <c r="E405" s="404"/>
      <c r="F405" s="404"/>
      <c r="G405" s="404"/>
      <c r="H405" s="404"/>
      <c r="I405" s="404"/>
      <c r="J405" s="404"/>
      <c r="K405" s="404"/>
      <c r="L405" s="404"/>
      <c r="M405" s="404"/>
      <c r="N405" s="404"/>
      <c r="O405" s="404"/>
      <c r="P405" s="404"/>
      <c r="Q405" s="404"/>
      <c r="R405" s="404"/>
      <c r="S405" s="404"/>
      <c r="T405" s="404"/>
      <c r="U405" s="404"/>
      <c r="V405" s="404"/>
      <c r="W405" s="404"/>
      <c r="X405" s="404"/>
      <c r="Y405" s="404"/>
      <c r="Z405" s="404"/>
      <c r="AA405" s="381"/>
      <c r="AB405" s="381"/>
      <c r="AC405" s="381"/>
    </row>
    <row r="406" spans="1:68" ht="14.25" hidden="1" customHeight="1" x14ac:dyDescent="0.25">
      <c r="A406" s="409" t="s">
        <v>109</v>
      </c>
      <c r="B406" s="404"/>
      <c r="C406" s="404"/>
      <c r="D406" s="404"/>
      <c r="E406" s="404"/>
      <c r="F406" s="404"/>
      <c r="G406" s="404"/>
      <c r="H406" s="404"/>
      <c r="I406" s="404"/>
      <c r="J406" s="404"/>
      <c r="K406" s="404"/>
      <c r="L406" s="404"/>
      <c r="M406" s="404"/>
      <c r="N406" s="404"/>
      <c r="O406" s="404"/>
      <c r="P406" s="404"/>
      <c r="Q406" s="404"/>
      <c r="R406" s="404"/>
      <c r="S406" s="404"/>
      <c r="T406" s="404"/>
      <c r="U406" s="404"/>
      <c r="V406" s="404"/>
      <c r="W406" s="404"/>
      <c r="X406" s="404"/>
      <c r="Y406" s="404"/>
      <c r="Z406" s="404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8">
        <v>4680115881907</v>
      </c>
      <c r="E407" s="399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572" t="s">
        <v>524</v>
      </c>
      <c r="Q407" s="396"/>
      <c r="R407" s="396"/>
      <c r="S407" s="396"/>
      <c r="T407" s="397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8">
        <v>4680115884892</v>
      </c>
      <c r="E408" s="399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6"/>
      <c r="R408" s="396"/>
      <c r="S408" s="396"/>
      <c r="T408" s="397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8">
        <v>4680115884885</v>
      </c>
      <c r="E409" s="399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6"/>
      <c r="R409" s="396"/>
      <c r="S409" s="396"/>
      <c r="T409" s="397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8">
        <v>4680115884908</v>
      </c>
      <c r="E410" s="399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3"/>
      <c r="B411" s="404"/>
      <c r="C411" s="404"/>
      <c r="D411" s="404"/>
      <c r="E411" s="404"/>
      <c r="F411" s="404"/>
      <c r="G411" s="404"/>
      <c r="H411" s="404"/>
      <c r="I411" s="404"/>
      <c r="J411" s="404"/>
      <c r="K411" s="404"/>
      <c r="L411" s="404"/>
      <c r="M411" s="404"/>
      <c r="N411" s="404"/>
      <c r="O411" s="405"/>
      <c r="P411" s="392" t="s">
        <v>69</v>
      </c>
      <c r="Q411" s="393"/>
      <c r="R411" s="393"/>
      <c r="S411" s="393"/>
      <c r="T411" s="393"/>
      <c r="U411" s="393"/>
      <c r="V411" s="39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404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4"/>
      <c r="O412" s="405"/>
      <c r="P412" s="392" t="s">
        <v>69</v>
      </c>
      <c r="Q412" s="393"/>
      <c r="R412" s="393"/>
      <c r="S412" s="393"/>
      <c r="T412" s="393"/>
      <c r="U412" s="393"/>
      <c r="V412" s="39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409" t="s">
        <v>63</v>
      </c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4"/>
      <c r="O413" s="404"/>
      <c r="P413" s="404"/>
      <c r="Q413" s="404"/>
      <c r="R413" s="404"/>
      <c r="S413" s="404"/>
      <c r="T413" s="404"/>
      <c r="U413" s="404"/>
      <c r="V413" s="404"/>
      <c r="W413" s="404"/>
      <c r="X413" s="404"/>
      <c r="Y413" s="404"/>
      <c r="Z413" s="404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8">
        <v>4607091384802</v>
      </c>
      <c r="E414" s="399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6"/>
      <c r="R414" s="396"/>
      <c r="S414" s="396"/>
      <c r="T414" s="397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8">
        <v>4607091384826</v>
      </c>
      <c r="E415" s="399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6"/>
      <c r="R415" s="396"/>
      <c r="S415" s="396"/>
      <c r="T415" s="397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3"/>
      <c r="B416" s="404"/>
      <c r="C416" s="404"/>
      <c r="D416" s="404"/>
      <c r="E416" s="404"/>
      <c r="F416" s="404"/>
      <c r="G416" s="404"/>
      <c r="H416" s="404"/>
      <c r="I416" s="404"/>
      <c r="J416" s="404"/>
      <c r="K416" s="404"/>
      <c r="L416" s="404"/>
      <c r="M416" s="404"/>
      <c r="N416" s="404"/>
      <c r="O416" s="405"/>
      <c r="P416" s="392" t="s">
        <v>69</v>
      </c>
      <c r="Q416" s="393"/>
      <c r="R416" s="393"/>
      <c r="S416" s="393"/>
      <c r="T416" s="393"/>
      <c r="U416" s="393"/>
      <c r="V416" s="39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4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4"/>
      <c r="O417" s="405"/>
      <c r="P417" s="392" t="s">
        <v>69</v>
      </c>
      <c r="Q417" s="393"/>
      <c r="R417" s="393"/>
      <c r="S417" s="393"/>
      <c r="T417" s="393"/>
      <c r="U417" s="393"/>
      <c r="V417" s="39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409" t="s">
        <v>71</v>
      </c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4"/>
      <c r="O418" s="404"/>
      <c r="P418" s="404"/>
      <c r="Q418" s="404"/>
      <c r="R418" s="404"/>
      <c r="S418" s="404"/>
      <c r="T418" s="404"/>
      <c r="U418" s="404"/>
      <c r="V418" s="404"/>
      <c r="W418" s="404"/>
      <c r="X418" s="404"/>
      <c r="Y418" s="404"/>
      <c r="Z418" s="404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8">
        <v>4607091384246</v>
      </c>
      <c r="E419" s="399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6"/>
      <c r="R419" s="396"/>
      <c r="S419" s="396"/>
      <c r="T419" s="397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8">
        <v>4680115881976</v>
      </c>
      <c r="E420" s="399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6"/>
      <c r="R420" s="396"/>
      <c r="S420" s="396"/>
      <c r="T420" s="397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8">
        <v>4607091384253</v>
      </c>
      <c r="E421" s="399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6"/>
      <c r="R421" s="396"/>
      <c r="S421" s="396"/>
      <c r="T421" s="397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8">
        <v>4607091384253</v>
      </c>
      <c r="E422" s="399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6"/>
      <c r="R422" s="396"/>
      <c r="S422" s="396"/>
      <c r="T422" s="397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8">
        <v>4680115881969</v>
      </c>
      <c r="E423" s="399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4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6"/>
      <c r="R423" s="396"/>
      <c r="S423" s="396"/>
      <c r="T423" s="397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3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4"/>
      <c r="O424" s="405"/>
      <c r="P424" s="392" t="s">
        <v>69</v>
      </c>
      <c r="Q424" s="393"/>
      <c r="R424" s="393"/>
      <c r="S424" s="393"/>
      <c r="T424" s="393"/>
      <c r="U424" s="393"/>
      <c r="V424" s="39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404"/>
      <c r="B425" s="404"/>
      <c r="C425" s="404"/>
      <c r="D425" s="404"/>
      <c r="E425" s="404"/>
      <c r="F425" s="404"/>
      <c r="G425" s="404"/>
      <c r="H425" s="404"/>
      <c r="I425" s="404"/>
      <c r="J425" s="404"/>
      <c r="K425" s="404"/>
      <c r="L425" s="404"/>
      <c r="M425" s="404"/>
      <c r="N425" s="404"/>
      <c r="O425" s="405"/>
      <c r="P425" s="392" t="s">
        <v>69</v>
      </c>
      <c r="Q425" s="393"/>
      <c r="R425" s="393"/>
      <c r="S425" s="393"/>
      <c r="T425" s="393"/>
      <c r="U425" s="393"/>
      <c r="V425" s="39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409" t="s">
        <v>180</v>
      </c>
      <c r="B426" s="404"/>
      <c r="C426" s="404"/>
      <c r="D426" s="404"/>
      <c r="E426" s="404"/>
      <c r="F426" s="404"/>
      <c r="G426" s="404"/>
      <c r="H426" s="404"/>
      <c r="I426" s="404"/>
      <c r="J426" s="404"/>
      <c r="K426" s="404"/>
      <c r="L426" s="404"/>
      <c r="M426" s="404"/>
      <c r="N426" s="404"/>
      <c r="O426" s="404"/>
      <c r="P426" s="404"/>
      <c r="Q426" s="404"/>
      <c r="R426" s="404"/>
      <c r="S426" s="404"/>
      <c r="T426" s="404"/>
      <c r="U426" s="404"/>
      <c r="V426" s="404"/>
      <c r="W426" s="404"/>
      <c r="X426" s="404"/>
      <c r="Y426" s="404"/>
      <c r="Z426" s="404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8">
        <v>4607091389357</v>
      </c>
      <c r="E427" s="399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6"/>
      <c r="R427" s="396"/>
      <c r="S427" s="396"/>
      <c r="T427" s="397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3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4"/>
      <c r="O428" s="405"/>
      <c r="P428" s="392" t="s">
        <v>69</v>
      </c>
      <c r="Q428" s="393"/>
      <c r="R428" s="393"/>
      <c r="S428" s="393"/>
      <c r="T428" s="393"/>
      <c r="U428" s="393"/>
      <c r="V428" s="39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4"/>
      <c r="O429" s="405"/>
      <c r="P429" s="392" t="s">
        <v>69</v>
      </c>
      <c r="Q429" s="393"/>
      <c r="R429" s="393"/>
      <c r="S429" s="393"/>
      <c r="T429" s="393"/>
      <c r="U429" s="393"/>
      <c r="V429" s="39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70" t="s">
        <v>546</v>
      </c>
      <c r="B430" s="471"/>
      <c r="C430" s="471"/>
      <c r="D430" s="471"/>
      <c r="E430" s="471"/>
      <c r="F430" s="471"/>
      <c r="G430" s="471"/>
      <c r="H430" s="471"/>
      <c r="I430" s="471"/>
      <c r="J430" s="471"/>
      <c r="K430" s="471"/>
      <c r="L430" s="471"/>
      <c r="M430" s="471"/>
      <c r="N430" s="471"/>
      <c r="O430" s="471"/>
      <c r="P430" s="471"/>
      <c r="Q430" s="471"/>
      <c r="R430" s="471"/>
      <c r="S430" s="471"/>
      <c r="T430" s="471"/>
      <c r="U430" s="471"/>
      <c r="V430" s="471"/>
      <c r="W430" s="471"/>
      <c r="X430" s="471"/>
      <c r="Y430" s="471"/>
      <c r="Z430" s="471"/>
      <c r="AA430" s="48"/>
      <c r="AB430" s="48"/>
      <c r="AC430" s="48"/>
    </row>
    <row r="431" spans="1:68" ht="16.5" hidden="1" customHeight="1" x14ac:dyDescent="0.25">
      <c r="A431" s="444" t="s">
        <v>547</v>
      </c>
      <c r="B431" s="404"/>
      <c r="C431" s="404"/>
      <c r="D431" s="404"/>
      <c r="E431" s="404"/>
      <c r="F431" s="404"/>
      <c r="G431" s="404"/>
      <c r="H431" s="404"/>
      <c r="I431" s="404"/>
      <c r="J431" s="404"/>
      <c r="K431" s="404"/>
      <c r="L431" s="404"/>
      <c r="M431" s="404"/>
      <c r="N431" s="404"/>
      <c r="O431" s="404"/>
      <c r="P431" s="404"/>
      <c r="Q431" s="404"/>
      <c r="R431" s="404"/>
      <c r="S431" s="404"/>
      <c r="T431" s="404"/>
      <c r="U431" s="404"/>
      <c r="V431" s="404"/>
      <c r="W431" s="404"/>
      <c r="X431" s="404"/>
      <c r="Y431" s="404"/>
      <c r="Z431" s="404"/>
      <c r="AA431" s="381"/>
      <c r="AB431" s="381"/>
      <c r="AC431" s="381"/>
    </row>
    <row r="432" spans="1:68" ht="14.25" hidden="1" customHeight="1" x14ac:dyDescent="0.25">
      <c r="A432" s="409" t="s">
        <v>109</v>
      </c>
      <c r="B432" s="404"/>
      <c r="C432" s="404"/>
      <c r="D432" s="404"/>
      <c r="E432" s="404"/>
      <c r="F432" s="404"/>
      <c r="G432" s="404"/>
      <c r="H432" s="404"/>
      <c r="I432" s="404"/>
      <c r="J432" s="404"/>
      <c r="K432" s="404"/>
      <c r="L432" s="404"/>
      <c r="M432" s="404"/>
      <c r="N432" s="404"/>
      <c r="O432" s="404"/>
      <c r="P432" s="404"/>
      <c r="Q432" s="404"/>
      <c r="R432" s="404"/>
      <c r="S432" s="404"/>
      <c r="T432" s="404"/>
      <c r="U432" s="404"/>
      <c r="V432" s="404"/>
      <c r="W432" s="404"/>
      <c r="X432" s="404"/>
      <c r="Y432" s="404"/>
      <c r="Z432" s="404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8">
        <v>4607091389708</v>
      </c>
      <c r="E433" s="399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6"/>
      <c r="R433" s="396"/>
      <c r="S433" s="396"/>
      <c r="T433" s="397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3"/>
      <c r="B434" s="404"/>
      <c r="C434" s="404"/>
      <c r="D434" s="404"/>
      <c r="E434" s="404"/>
      <c r="F434" s="404"/>
      <c r="G434" s="404"/>
      <c r="H434" s="404"/>
      <c r="I434" s="404"/>
      <c r="J434" s="404"/>
      <c r="K434" s="404"/>
      <c r="L434" s="404"/>
      <c r="M434" s="404"/>
      <c r="N434" s="404"/>
      <c r="O434" s="405"/>
      <c r="P434" s="392" t="s">
        <v>69</v>
      </c>
      <c r="Q434" s="393"/>
      <c r="R434" s="393"/>
      <c r="S434" s="393"/>
      <c r="T434" s="393"/>
      <c r="U434" s="393"/>
      <c r="V434" s="39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4"/>
      <c r="B435" s="404"/>
      <c r="C435" s="404"/>
      <c r="D435" s="404"/>
      <c r="E435" s="404"/>
      <c r="F435" s="404"/>
      <c r="G435" s="404"/>
      <c r="H435" s="404"/>
      <c r="I435" s="404"/>
      <c r="J435" s="404"/>
      <c r="K435" s="404"/>
      <c r="L435" s="404"/>
      <c r="M435" s="404"/>
      <c r="N435" s="404"/>
      <c r="O435" s="405"/>
      <c r="P435" s="392" t="s">
        <v>69</v>
      </c>
      <c r="Q435" s="393"/>
      <c r="R435" s="393"/>
      <c r="S435" s="393"/>
      <c r="T435" s="393"/>
      <c r="U435" s="393"/>
      <c r="V435" s="39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409" t="s">
        <v>63</v>
      </c>
      <c r="B436" s="404"/>
      <c r="C436" s="404"/>
      <c r="D436" s="404"/>
      <c r="E436" s="404"/>
      <c r="F436" s="404"/>
      <c r="G436" s="404"/>
      <c r="H436" s="404"/>
      <c r="I436" s="404"/>
      <c r="J436" s="404"/>
      <c r="K436" s="404"/>
      <c r="L436" s="404"/>
      <c r="M436" s="404"/>
      <c r="N436" s="404"/>
      <c r="O436" s="404"/>
      <c r="P436" s="404"/>
      <c r="Q436" s="404"/>
      <c r="R436" s="404"/>
      <c r="S436" s="404"/>
      <c r="T436" s="404"/>
      <c r="U436" s="404"/>
      <c r="V436" s="404"/>
      <c r="W436" s="404"/>
      <c r="X436" s="404"/>
      <c r="Y436" s="404"/>
      <c r="Z436" s="404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8">
        <v>4607091389753</v>
      </c>
      <c r="E437" s="399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8">
        <v>4607091389753</v>
      </c>
      <c r="E438" s="399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6"/>
      <c r="R438" s="396"/>
      <c r="S438" s="396"/>
      <c r="T438" s="397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8">
        <v>4607091389760</v>
      </c>
      <c r="E439" s="399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8">
        <v>4607091389746</v>
      </c>
      <c r="E440" s="399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8">
        <v>4607091389746</v>
      </c>
      <c r="E441" s="399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6"/>
      <c r="R441" s="396"/>
      <c r="S441" s="396"/>
      <c r="T441" s="397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8">
        <v>4680115883147</v>
      </c>
      <c r="E442" s="399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8">
        <v>4680115883147</v>
      </c>
      <c r="E443" s="399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6"/>
      <c r="R443" s="396"/>
      <c r="S443" s="396"/>
      <c r="T443" s="397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8">
        <v>4607091384338</v>
      </c>
      <c r="E444" s="399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8">
        <v>4607091384338</v>
      </c>
      <c r="E445" s="399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6"/>
      <c r="R445" s="396"/>
      <c r="S445" s="396"/>
      <c r="T445" s="397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8">
        <v>4680115883154</v>
      </c>
      <c r="E446" s="399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6"/>
      <c r="R446" s="396"/>
      <c r="S446" s="396"/>
      <c r="T446" s="397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8">
        <v>4680115883154</v>
      </c>
      <c r="E447" s="399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6"/>
      <c r="R447" s="396"/>
      <c r="S447" s="396"/>
      <c r="T447" s="397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8">
        <v>4607091389524</v>
      </c>
      <c r="E448" s="399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6"/>
      <c r="R448" s="396"/>
      <c r="S448" s="396"/>
      <c r="T448" s="397"/>
      <c r="U448" s="34"/>
      <c r="V448" s="34"/>
      <c r="W448" s="35" t="s">
        <v>68</v>
      </c>
      <c r="X448" s="386">
        <v>14.7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15.61</v>
      </c>
      <c r="BN448" s="64">
        <f t="shared" si="74"/>
        <v>15.61</v>
      </c>
      <c r="BO448" s="64">
        <f t="shared" si="75"/>
        <v>2.9914529914529912E-2</v>
      </c>
      <c r="BP448" s="64">
        <f t="shared" si="76"/>
        <v>2.9914529914529919E-2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8">
        <v>4607091389524</v>
      </c>
      <c r="E449" s="399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6"/>
      <c r="R449" s="396"/>
      <c r="S449" s="396"/>
      <c r="T449" s="397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8">
        <v>4680115883161</v>
      </c>
      <c r="E450" s="399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6"/>
      <c r="R450" s="396"/>
      <c r="S450" s="396"/>
      <c r="T450" s="397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8">
        <v>4680115883161</v>
      </c>
      <c r="E451" s="399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6"/>
      <c r="R451" s="396"/>
      <c r="S451" s="396"/>
      <c r="T451" s="397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8">
        <v>4607091389531</v>
      </c>
      <c r="E452" s="399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8">
        <v>4607091389531</v>
      </c>
      <c r="E453" s="399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8">
        <v>4607091384345</v>
      </c>
      <c r="E454" s="399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3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6"/>
      <c r="R454" s="396"/>
      <c r="S454" s="396"/>
      <c r="T454" s="397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8">
        <v>4680115883185</v>
      </c>
      <c r="E455" s="399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6"/>
      <c r="R455" s="396"/>
      <c r="S455" s="396"/>
      <c r="T455" s="397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8">
        <v>4680115883185</v>
      </c>
      <c r="E456" s="399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6"/>
      <c r="R456" s="396"/>
      <c r="S456" s="396"/>
      <c r="T456" s="397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8">
        <v>4680115882928</v>
      </c>
      <c r="E457" s="399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3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4"/>
      <c r="O458" s="405"/>
      <c r="P458" s="392" t="s">
        <v>69</v>
      </c>
      <c r="Q458" s="393"/>
      <c r="R458" s="393"/>
      <c r="S458" s="393"/>
      <c r="T458" s="393"/>
      <c r="U458" s="393"/>
      <c r="V458" s="39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6.9999999999999991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3.5140000000000005E-2</v>
      </c>
      <c r="AA458" s="389"/>
      <c r="AB458" s="389"/>
      <c r="AC458" s="389"/>
    </row>
    <row r="459" spans="1:68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4"/>
      <c r="O459" s="405"/>
      <c r="P459" s="392" t="s">
        <v>69</v>
      </c>
      <c r="Q459" s="393"/>
      <c r="R459" s="393"/>
      <c r="S459" s="393"/>
      <c r="T459" s="393"/>
      <c r="U459" s="393"/>
      <c r="V459" s="394"/>
      <c r="W459" s="37" t="s">
        <v>68</v>
      </c>
      <c r="X459" s="388">
        <f>IFERROR(SUM(X437:X457),"0")</f>
        <v>14.7</v>
      </c>
      <c r="Y459" s="388">
        <f>IFERROR(SUM(Y437:Y457),"0")</f>
        <v>14.700000000000001</v>
      </c>
      <c r="Z459" s="37"/>
      <c r="AA459" s="389"/>
      <c r="AB459" s="389"/>
      <c r="AC459" s="389"/>
    </row>
    <row r="460" spans="1:68" ht="14.25" hidden="1" customHeight="1" x14ac:dyDescent="0.25">
      <c r="A460" s="409" t="s">
        <v>71</v>
      </c>
      <c r="B460" s="404"/>
      <c r="C460" s="404"/>
      <c r="D460" s="404"/>
      <c r="E460" s="404"/>
      <c r="F460" s="404"/>
      <c r="G460" s="404"/>
      <c r="H460" s="404"/>
      <c r="I460" s="404"/>
      <c r="J460" s="404"/>
      <c r="K460" s="404"/>
      <c r="L460" s="404"/>
      <c r="M460" s="404"/>
      <c r="N460" s="404"/>
      <c r="O460" s="404"/>
      <c r="P460" s="404"/>
      <c r="Q460" s="404"/>
      <c r="R460" s="404"/>
      <c r="S460" s="404"/>
      <c r="T460" s="404"/>
      <c r="U460" s="404"/>
      <c r="V460" s="404"/>
      <c r="W460" s="404"/>
      <c r="X460" s="404"/>
      <c r="Y460" s="404"/>
      <c r="Z460" s="404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8">
        <v>4607091384352</v>
      </c>
      <c r="E461" s="399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6"/>
      <c r="R461" s="396"/>
      <c r="S461" s="396"/>
      <c r="T461" s="397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8">
        <v>4607091389654</v>
      </c>
      <c r="E462" s="399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6"/>
      <c r="R462" s="396"/>
      <c r="S462" s="396"/>
      <c r="T462" s="397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3"/>
      <c r="B463" s="404"/>
      <c r="C463" s="404"/>
      <c r="D463" s="404"/>
      <c r="E463" s="404"/>
      <c r="F463" s="404"/>
      <c r="G463" s="404"/>
      <c r="H463" s="404"/>
      <c r="I463" s="404"/>
      <c r="J463" s="404"/>
      <c r="K463" s="404"/>
      <c r="L463" s="404"/>
      <c r="M463" s="404"/>
      <c r="N463" s="404"/>
      <c r="O463" s="405"/>
      <c r="P463" s="392" t="s">
        <v>69</v>
      </c>
      <c r="Q463" s="393"/>
      <c r="R463" s="393"/>
      <c r="S463" s="393"/>
      <c r="T463" s="393"/>
      <c r="U463" s="393"/>
      <c r="V463" s="39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4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4"/>
      <c r="O464" s="405"/>
      <c r="P464" s="392" t="s">
        <v>69</v>
      </c>
      <c r="Q464" s="393"/>
      <c r="R464" s="393"/>
      <c r="S464" s="393"/>
      <c r="T464" s="393"/>
      <c r="U464" s="393"/>
      <c r="V464" s="39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409" t="s">
        <v>95</v>
      </c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4"/>
      <c r="O465" s="404"/>
      <c r="P465" s="404"/>
      <c r="Q465" s="404"/>
      <c r="R465" s="404"/>
      <c r="S465" s="404"/>
      <c r="T465" s="404"/>
      <c r="U465" s="404"/>
      <c r="V465" s="404"/>
      <c r="W465" s="404"/>
      <c r="X465" s="404"/>
      <c r="Y465" s="404"/>
      <c r="Z465" s="404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8">
        <v>4680115884342</v>
      </c>
      <c r="E466" s="399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6"/>
      <c r="R466" s="396"/>
      <c r="S466" s="396"/>
      <c r="T466" s="397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3"/>
      <c r="B467" s="404"/>
      <c r="C467" s="404"/>
      <c r="D467" s="404"/>
      <c r="E467" s="404"/>
      <c r="F467" s="404"/>
      <c r="G467" s="404"/>
      <c r="H467" s="404"/>
      <c r="I467" s="404"/>
      <c r="J467" s="404"/>
      <c r="K467" s="404"/>
      <c r="L467" s="404"/>
      <c r="M467" s="404"/>
      <c r="N467" s="404"/>
      <c r="O467" s="405"/>
      <c r="P467" s="392" t="s">
        <v>69</v>
      </c>
      <c r="Q467" s="393"/>
      <c r="R467" s="393"/>
      <c r="S467" s="393"/>
      <c r="T467" s="393"/>
      <c r="U467" s="393"/>
      <c r="V467" s="39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4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5"/>
      <c r="P468" s="392" t="s">
        <v>69</v>
      </c>
      <c r="Q468" s="393"/>
      <c r="R468" s="393"/>
      <c r="S468" s="393"/>
      <c r="T468" s="393"/>
      <c r="U468" s="393"/>
      <c r="V468" s="39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4" t="s">
        <v>592</v>
      </c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4"/>
      <c r="O469" s="404"/>
      <c r="P469" s="404"/>
      <c r="Q469" s="404"/>
      <c r="R469" s="404"/>
      <c r="S469" s="404"/>
      <c r="T469" s="404"/>
      <c r="U469" s="404"/>
      <c r="V469" s="404"/>
      <c r="W469" s="404"/>
      <c r="X469" s="404"/>
      <c r="Y469" s="404"/>
      <c r="Z469" s="404"/>
      <c r="AA469" s="381"/>
      <c r="AB469" s="381"/>
      <c r="AC469" s="381"/>
    </row>
    <row r="470" spans="1:68" ht="14.25" hidden="1" customHeight="1" x14ac:dyDescent="0.25">
      <c r="A470" s="409" t="s">
        <v>145</v>
      </c>
      <c r="B470" s="404"/>
      <c r="C470" s="404"/>
      <c r="D470" s="404"/>
      <c r="E470" s="404"/>
      <c r="F470" s="404"/>
      <c r="G470" s="404"/>
      <c r="H470" s="404"/>
      <c r="I470" s="404"/>
      <c r="J470" s="404"/>
      <c r="K470" s="404"/>
      <c r="L470" s="404"/>
      <c r="M470" s="404"/>
      <c r="N470" s="404"/>
      <c r="O470" s="404"/>
      <c r="P470" s="404"/>
      <c r="Q470" s="404"/>
      <c r="R470" s="404"/>
      <c r="S470" s="404"/>
      <c r="T470" s="404"/>
      <c r="U470" s="404"/>
      <c r="V470" s="404"/>
      <c r="W470" s="404"/>
      <c r="X470" s="404"/>
      <c r="Y470" s="404"/>
      <c r="Z470" s="404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8">
        <v>4607091389364</v>
      </c>
      <c r="E471" s="399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3"/>
      <c r="B472" s="404"/>
      <c r="C472" s="404"/>
      <c r="D472" s="404"/>
      <c r="E472" s="404"/>
      <c r="F472" s="404"/>
      <c r="G472" s="404"/>
      <c r="H472" s="404"/>
      <c r="I472" s="404"/>
      <c r="J472" s="404"/>
      <c r="K472" s="404"/>
      <c r="L472" s="404"/>
      <c r="M472" s="404"/>
      <c r="N472" s="404"/>
      <c r="O472" s="405"/>
      <c r="P472" s="392" t="s">
        <v>69</v>
      </c>
      <c r="Q472" s="393"/>
      <c r="R472" s="393"/>
      <c r="S472" s="393"/>
      <c r="T472" s="393"/>
      <c r="U472" s="393"/>
      <c r="V472" s="39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4"/>
      <c r="B473" s="404"/>
      <c r="C473" s="404"/>
      <c r="D473" s="404"/>
      <c r="E473" s="404"/>
      <c r="F473" s="404"/>
      <c r="G473" s="404"/>
      <c r="H473" s="404"/>
      <c r="I473" s="404"/>
      <c r="J473" s="404"/>
      <c r="K473" s="404"/>
      <c r="L473" s="404"/>
      <c r="M473" s="404"/>
      <c r="N473" s="404"/>
      <c r="O473" s="405"/>
      <c r="P473" s="392" t="s">
        <v>69</v>
      </c>
      <c r="Q473" s="393"/>
      <c r="R473" s="393"/>
      <c r="S473" s="393"/>
      <c r="T473" s="393"/>
      <c r="U473" s="393"/>
      <c r="V473" s="39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409" t="s">
        <v>63</v>
      </c>
      <c r="B474" s="404"/>
      <c r="C474" s="404"/>
      <c r="D474" s="404"/>
      <c r="E474" s="404"/>
      <c r="F474" s="404"/>
      <c r="G474" s="404"/>
      <c r="H474" s="404"/>
      <c r="I474" s="404"/>
      <c r="J474" s="404"/>
      <c r="K474" s="404"/>
      <c r="L474" s="404"/>
      <c r="M474" s="404"/>
      <c r="N474" s="404"/>
      <c r="O474" s="404"/>
      <c r="P474" s="404"/>
      <c r="Q474" s="404"/>
      <c r="R474" s="404"/>
      <c r="S474" s="404"/>
      <c r="T474" s="404"/>
      <c r="U474" s="404"/>
      <c r="V474" s="404"/>
      <c r="W474" s="404"/>
      <c r="X474" s="404"/>
      <c r="Y474" s="404"/>
      <c r="Z474" s="404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8">
        <v>4607091389739</v>
      </c>
      <c r="E475" s="399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6"/>
      <c r="R475" s="396"/>
      <c r="S475" s="396"/>
      <c r="T475" s="397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8">
        <v>4607091389739</v>
      </c>
      <c r="E476" s="399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6"/>
      <c r="R476" s="396"/>
      <c r="S476" s="396"/>
      <c r="T476" s="397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8">
        <v>4607091389425</v>
      </c>
      <c r="E477" s="399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8">
        <v>4680115880771</v>
      </c>
      <c r="E478" s="399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6"/>
      <c r="R478" s="396"/>
      <c r="S478" s="396"/>
      <c r="T478" s="397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8">
        <v>4607091389500</v>
      </c>
      <c r="E479" s="399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6"/>
      <c r="R479" s="396"/>
      <c r="S479" s="396"/>
      <c r="T479" s="397"/>
      <c r="U479" s="34"/>
      <c r="V479" s="34"/>
      <c r="W479" s="35" t="s">
        <v>68</v>
      </c>
      <c r="X479" s="386">
        <v>237.3</v>
      </c>
      <c r="Y479" s="387">
        <f t="shared" si="78"/>
        <v>237.3</v>
      </c>
      <c r="Z479" s="36">
        <f>IFERROR(IF(Y479=0,"",ROUNDUP(Y479/H479,0)*0.00502),"")</f>
        <v>0.56725999999999999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251.98999999999998</v>
      </c>
      <c r="BN479" s="64">
        <f t="shared" si="80"/>
        <v>251.98999999999998</v>
      </c>
      <c r="BO479" s="64">
        <f t="shared" si="81"/>
        <v>0.48290598290598297</v>
      </c>
      <c r="BP479" s="64">
        <f t="shared" si="82"/>
        <v>0.48290598290598297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8">
        <v>4607091389500</v>
      </c>
      <c r="E480" s="399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6"/>
      <c r="R480" s="396"/>
      <c r="S480" s="396"/>
      <c r="T480" s="397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3"/>
      <c r="B481" s="404"/>
      <c r="C481" s="404"/>
      <c r="D481" s="404"/>
      <c r="E481" s="404"/>
      <c r="F481" s="404"/>
      <c r="G481" s="404"/>
      <c r="H481" s="404"/>
      <c r="I481" s="404"/>
      <c r="J481" s="404"/>
      <c r="K481" s="404"/>
      <c r="L481" s="404"/>
      <c r="M481" s="404"/>
      <c r="N481" s="404"/>
      <c r="O481" s="405"/>
      <c r="P481" s="392" t="s">
        <v>69</v>
      </c>
      <c r="Q481" s="393"/>
      <c r="R481" s="393"/>
      <c r="S481" s="393"/>
      <c r="T481" s="393"/>
      <c r="U481" s="393"/>
      <c r="V481" s="394"/>
      <c r="W481" s="37" t="s">
        <v>70</v>
      </c>
      <c r="X481" s="388">
        <f>IFERROR(X475/H475,"0")+IFERROR(X476/H476,"0")+IFERROR(X477/H477,"0")+IFERROR(X478/H478,"0")+IFERROR(X479/H479,"0")+IFERROR(X480/H480,"0")</f>
        <v>113</v>
      </c>
      <c r="Y481" s="388">
        <f>IFERROR(Y475/H475,"0")+IFERROR(Y476/H476,"0")+IFERROR(Y477/H477,"0")+IFERROR(Y478/H478,"0")+IFERROR(Y479/H479,"0")+IFERROR(Y480/H480,"0")</f>
        <v>113</v>
      </c>
      <c r="Z481" s="388">
        <f>IFERROR(IF(Z475="",0,Z475),"0")+IFERROR(IF(Z476="",0,Z476),"0")+IFERROR(IF(Z477="",0,Z477),"0")+IFERROR(IF(Z478="",0,Z478),"0")+IFERROR(IF(Z479="",0,Z479),"0")+IFERROR(IF(Z480="",0,Z480),"0")</f>
        <v>0.56725999999999999</v>
      </c>
      <c r="AA481" s="389"/>
      <c r="AB481" s="389"/>
      <c r="AC481" s="389"/>
    </row>
    <row r="482" spans="1:68" x14ac:dyDescent="0.2">
      <c r="A482" s="404"/>
      <c r="B482" s="404"/>
      <c r="C482" s="404"/>
      <c r="D482" s="404"/>
      <c r="E482" s="404"/>
      <c r="F482" s="404"/>
      <c r="G482" s="404"/>
      <c r="H482" s="404"/>
      <c r="I482" s="404"/>
      <c r="J482" s="404"/>
      <c r="K482" s="404"/>
      <c r="L482" s="404"/>
      <c r="M482" s="404"/>
      <c r="N482" s="404"/>
      <c r="O482" s="405"/>
      <c r="P482" s="392" t="s">
        <v>69</v>
      </c>
      <c r="Q482" s="393"/>
      <c r="R482" s="393"/>
      <c r="S482" s="393"/>
      <c r="T482" s="393"/>
      <c r="U482" s="393"/>
      <c r="V482" s="394"/>
      <c r="W482" s="37" t="s">
        <v>68</v>
      </c>
      <c r="X482" s="388">
        <f>IFERROR(SUM(X475:X480),"0")</f>
        <v>237.3</v>
      </c>
      <c r="Y482" s="388">
        <f>IFERROR(SUM(Y475:Y480),"0")</f>
        <v>237.3</v>
      </c>
      <c r="Z482" s="37"/>
      <c r="AA482" s="389"/>
      <c r="AB482" s="389"/>
      <c r="AC482" s="389"/>
    </row>
    <row r="483" spans="1:68" ht="14.25" hidden="1" customHeight="1" x14ac:dyDescent="0.25">
      <c r="A483" s="409" t="s">
        <v>104</v>
      </c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4"/>
      <c r="O483" s="404"/>
      <c r="P483" s="404"/>
      <c r="Q483" s="404"/>
      <c r="R483" s="404"/>
      <c r="S483" s="404"/>
      <c r="T483" s="404"/>
      <c r="U483" s="404"/>
      <c r="V483" s="404"/>
      <c r="W483" s="404"/>
      <c r="X483" s="404"/>
      <c r="Y483" s="404"/>
      <c r="Z483" s="404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8">
        <v>4680115884090</v>
      </c>
      <c r="E484" s="399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6"/>
      <c r="R484" s="396"/>
      <c r="S484" s="396"/>
      <c r="T484" s="397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3"/>
      <c r="B485" s="404"/>
      <c r="C485" s="404"/>
      <c r="D485" s="404"/>
      <c r="E485" s="404"/>
      <c r="F485" s="404"/>
      <c r="G485" s="404"/>
      <c r="H485" s="404"/>
      <c r="I485" s="404"/>
      <c r="J485" s="404"/>
      <c r="K485" s="404"/>
      <c r="L485" s="404"/>
      <c r="M485" s="404"/>
      <c r="N485" s="404"/>
      <c r="O485" s="405"/>
      <c r="P485" s="392" t="s">
        <v>69</v>
      </c>
      <c r="Q485" s="393"/>
      <c r="R485" s="393"/>
      <c r="S485" s="393"/>
      <c r="T485" s="393"/>
      <c r="U485" s="393"/>
      <c r="V485" s="39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4"/>
      <c r="B486" s="404"/>
      <c r="C486" s="404"/>
      <c r="D486" s="404"/>
      <c r="E486" s="404"/>
      <c r="F486" s="404"/>
      <c r="G486" s="404"/>
      <c r="H486" s="404"/>
      <c r="I486" s="404"/>
      <c r="J486" s="404"/>
      <c r="K486" s="404"/>
      <c r="L486" s="404"/>
      <c r="M486" s="404"/>
      <c r="N486" s="404"/>
      <c r="O486" s="405"/>
      <c r="P486" s="392" t="s">
        <v>69</v>
      </c>
      <c r="Q486" s="393"/>
      <c r="R486" s="393"/>
      <c r="S486" s="393"/>
      <c r="T486" s="393"/>
      <c r="U486" s="393"/>
      <c r="V486" s="39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4" t="s">
        <v>607</v>
      </c>
      <c r="B487" s="404"/>
      <c r="C487" s="404"/>
      <c r="D487" s="404"/>
      <c r="E487" s="404"/>
      <c r="F487" s="404"/>
      <c r="G487" s="404"/>
      <c r="H487" s="404"/>
      <c r="I487" s="404"/>
      <c r="J487" s="404"/>
      <c r="K487" s="404"/>
      <c r="L487" s="404"/>
      <c r="M487" s="404"/>
      <c r="N487" s="404"/>
      <c r="O487" s="404"/>
      <c r="P487" s="404"/>
      <c r="Q487" s="404"/>
      <c r="R487" s="404"/>
      <c r="S487" s="404"/>
      <c r="T487" s="404"/>
      <c r="U487" s="404"/>
      <c r="V487" s="404"/>
      <c r="W487" s="404"/>
      <c r="X487" s="404"/>
      <c r="Y487" s="404"/>
      <c r="Z487" s="404"/>
      <c r="AA487" s="381"/>
      <c r="AB487" s="381"/>
      <c r="AC487" s="381"/>
    </row>
    <row r="488" spans="1:68" ht="14.25" hidden="1" customHeight="1" x14ac:dyDescent="0.25">
      <c r="A488" s="409" t="s">
        <v>63</v>
      </c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4"/>
      <c r="O488" s="404"/>
      <c r="P488" s="404"/>
      <c r="Q488" s="404"/>
      <c r="R488" s="404"/>
      <c r="S488" s="404"/>
      <c r="T488" s="404"/>
      <c r="U488" s="404"/>
      <c r="V488" s="404"/>
      <c r="W488" s="404"/>
      <c r="X488" s="404"/>
      <c r="Y488" s="404"/>
      <c r="Z488" s="404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8">
        <v>4680115885189</v>
      </c>
      <c r="E489" s="399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6"/>
      <c r="R489" s="396"/>
      <c r="S489" s="396"/>
      <c r="T489" s="397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8">
        <v>4680115885172</v>
      </c>
      <c r="E490" s="399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6"/>
      <c r="R490" s="396"/>
      <c r="S490" s="396"/>
      <c r="T490" s="397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8">
        <v>4680115885110</v>
      </c>
      <c r="E491" s="399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6"/>
      <c r="R491" s="396"/>
      <c r="S491" s="396"/>
      <c r="T491" s="397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3"/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5"/>
      <c r="P492" s="392" t="s">
        <v>69</v>
      </c>
      <c r="Q492" s="393"/>
      <c r="R492" s="393"/>
      <c r="S492" s="393"/>
      <c r="T492" s="393"/>
      <c r="U492" s="393"/>
      <c r="V492" s="39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4"/>
      <c r="B493" s="404"/>
      <c r="C493" s="404"/>
      <c r="D493" s="404"/>
      <c r="E493" s="404"/>
      <c r="F493" s="404"/>
      <c r="G493" s="404"/>
      <c r="H493" s="404"/>
      <c r="I493" s="404"/>
      <c r="J493" s="404"/>
      <c r="K493" s="404"/>
      <c r="L493" s="404"/>
      <c r="M493" s="404"/>
      <c r="N493" s="404"/>
      <c r="O493" s="405"/>
      <c r="P493" s="392" t="s">
        <v>69</v>
      </c>
      <c r="Q493" s="393"/>
      <c r="R493" s="393"/>
      <c r="S493" s="393"/>
      <c r="T493" s="393"/>
      <c r="U493" s="393"/>
      <c r="V493" s="39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4" t="s">
        <v>614</v>
      </c>
      <c r="B494" s="404"/>
      <c r="C494" s="404"/>
      <c r="D494" s="404"/>
      <c r="E494" s="404"/>
      <c r="F494" s="404"/>
      <c r="G494" s="404"/>
      <c r="H494" s="404"/>
      <c r="I494" s="404"/>
      <c r="J494" s="404"/>
      <c r="K494" s="404"/>
      <c r="L494" s="404"/>
      <c r="M494" s="404"/>
      <c r="N494" s="404"/>
      <c r="O494" s="404"/>
      <c r="P494" s="404"/>
      <c r="Q494" s="404"/>
      <c r="R494" s="404"/>
      <c r="S494" s="404"/>
      <c r="T494" s="404"/>
      <c r="U494" s="404"/>
      <c r="V494" s="404"/>
      <c r="W494" s="404"/>
      <c r="X494" s="404"/>
      <c r="Y494" s="404"/>
      <c r="Z494" s="404"/>
      <c r="AA494" s="381"/>
      <c r="AB494" s="381"/>
      <c r="AC494" s="381"/>
    </row>
    <row r="495" spans="1:68" ht="14.25" hidden="1" customHeight="1" x14ac:dyDescent="0.25">
      <c r="A495" s="409" t="s">
        <v>63</v>
      </c>
      <c r="B495" s="404"/>
      <c r="C495" s="404"/>
      <c r="D495" s="404"/>
      <c r="E495" s="404"/>
      <c r="F495" s="404"/>
      <c r="G495" s="404"/>
      <c r="H495" s="404"/>
      <c r="I495" s="404"/>
      <c r="J495" s="404"/>
      <c r="K495" s="404"/>
      <c r="L495" s="404"/>
      <c r="M495" s="404"/>
      <c r="N495" s="404"/>
      <c r="O495" s="404"/>
      <c r="P495" s="404"/>
      <c r="Q495" s="404"/>
      <c r="R495" s="404"/>
      <c r="S495" s="404"/>
      <c r="T495" s="404"/>
      <c r="U495" s="404"/>
      <c r="V495" s="404"/>
      <c r="W495" s="404"/>
      <c r="X495" s="404"/>
      <c r="Y495" s="404"/>
      <c r="Z495" s="404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8">
        <v>4680115885103</v>
      </c>
      <c r="E496" s="399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6"/>
      <c r="R496" s="396"/>
      <c r="S496" s="396"/>
      <c r="T496" s="397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3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4"/>
      <c r="O497" s="405"/>
      <c r="P497" s="392" t="s">
        <v>69</v>
      </c>
      <c r="Q497" s="393"/>
      <c r="R497" s="393"/>
      <c r="S497" s="393"/>
      <c r="T497" s="393"/>
      <c r="U497" s="393"/>
      <c r="V497" s="39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4"/>
      <c r="O498" s="405"/>
      <c r="P498" s="392" t="s">
        <v>69</v>
      </c>
      <c r="Q498" s="393"/>
      <c r="R498" s="393"/>
      <c r="S498" s="393"/>
      <c r="T498" s="393"/>
      <c r="U498" s="393"/>
      <c r="V498" s="39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70" t="s">
        <v>617</v>
      </c>
      <c r="B499" s="471"/>
      <c r="C499" s="471"/>
      <c r="D499" s="471"/>
      <c r="E499" s="471"/>
      <c r="F499" s="471"/>
      <c r="G499" s="471"/>
      <c r="H499" s="471"/>
      <c r="I499" s="471"/>
      <c r="J499" s="471"/>
      <c r="K499" s="471"/>
      <c r="L499" s="471"/>
      <c r="M499" s="471"/>
      <c r="N499" s="471"/>
      <c r="O499" s="471"/>
      <c r="P499" s="471"/>
      <c r="Q499" s="471"/>
      <c r="R499" s="471"/>
      <c r="S499" s="471"/>
      <c r="T499" s="471"/>
      <c r="U499" s="471"/>
      <c r="V499" s="471"/>
      <c r="W499" s="471"/>
      <c r="X499" s="471"/>
      <c r="Y499" s="471"/>
      <c r="Z499" s="471"/>
      <c r="AA499" s="48"/>
      <c r="AB499" s="48"/>
      <c r="AC499" s="48"/>
    </row>
    <row r="500" spans="1:68" ht="16.5" hidden="1" customHeight="1" x14ac:dyDescent="0.25">
      <c r="A500" s="444" t="s">
        <v>617</v>
      </c>
      <c r="B500" s="404"/>
      <c r="C500" s="404"/>
      <c r="D500" s="404"/>
      <c r="E500" s="404"/>
      <c r="F500" s="404"/>
      <c r="G500" s="404"/>
      <c r="H500" s="404"/>
      <c r="I500" s="404"/>
      <c r="J500" s="404"/>
      <c r="K500" s="404"/>
      <c r="L500" s="404"/>
      <c r="M500" s="404"/>
      <c r="N500" s="404"/>
      <c r="O500" s="404"/>
      <c r="P500" s="404"/>
      <c r="Q500" s="404"/>
      <c r="R500" s="404"/>
      <c r="S500" s="404"/>
      <c r="T500" s="404"/>
      <c r="U500" s="404"/>
      <c r="V500" s="404"/>
      <c r="W500" s="404"/>
      <c r="X500" s="404"/>
      <c r="Y500" s="404"/>
      <c r="Z500" s="404"/>
      <c r="AA500" s="381"/>
      <c r="AB500" s="381"/>
      <c r="AC500" s="381"/>
    </row>
    <row r="501" spans="1:68" ht="14.25" hidden="1" customHeight="1" x14ac:dyDescent="0.25">
      <c r="A501" s="409" t="s">
        <v>109</v>
      </c>
      <c r="B501" s="404"/>
      <c r="C501" s="404"/>
      <c r="D501" s="404"/>
      <c r="E501" s="404"/>
      <c r="F501" s="404"/>
      <c r="G501" s="404"/>
      <c r="H501" s="404"/>
      <c r="I501" s="404"/>
      <c r="J501" s="404"/>
      <c r="K501" s="404"/>
      <c r="L501" s="404"/>
      <c r="M501" s="404"/>
      <c r="N501" s="404"/>
      <c r="O501" s="404"/>
      <c r="P501" s="404"/>
      <c r="Q501" s="404"/>
      <c r="R501" s="404"/>
      <c r="S501" s="404"/>
      <c r="T501" s="404"/>
      <c r="U501" s="404"/>
      <c r="V501" s="404"/>
      <c r="W501" s="404"/>
      <c r="X501" s="404"/>
      <c r="Y501" s="404"/>
      <c r="Z501" s="404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8">
        <v>4607091389067</v>
      </c>
      <c r="E502" s="399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6"/>
      <c r="R502" s="396"/>
      <c r="S502" s="396"/>
      <c r="T502" s="397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8">
        <v>4680115885271</v>
      </c>
      <c r="E503" s="399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6"/>
      <c r="R503" s="396"/>
      <c r="S503" s="396"/>
      <c r="T503" s="397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8">
        <v>4680115884502</v>
      </c>
      <c r="E504" s="399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6"/>
      <c r="R504" s="396"/>
      <c r="S504" s="396"/>
      <c r="T504" s="397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8">
        <v>4607091389104</v>
      </c>
      <c r="E505" s="399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6"/>
      <c r="R505" s="396"/>
      <c r="S505" s="396"/>
      <c r="T505" s="397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8">
        <v>4680115884519</v>
      </c>
      <c r="E506" s="399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6"/>
      <c r="R506" s="396"/>
      <c r="S506" s="396"/>
      <c r="T506" s="397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8">
        <v>4680115885226</v>
      </c>
      <c r="E507" s="399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6"/>
      <c r="R507" s="396"/>
      <c r="S507" s="396"/>
      <c r="T507" s="397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8">
        <v>4680115880603</v>
      </c>
      <c r="E508" s="399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6"/>
      <c r="R508" s="396"/>
      <c r="S508" s="396"/>
      <c r="T508" s="397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8">
        <v>4607091389982</v>
      </c>
      <c r="E509" s="399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6"/>
      <c r="R509" s="396"/>
      <c r="S509" s="396"/>
      <c r="T509" s="397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3"/>
      <c r="B510" s="404"/>
      <c r="C510" s="404"/>
      <c r="D510" s="404"/>
      <c r="E510" s="404"/>
      <c r="F510" s="404"/>
      <c r="G510" s="404"/>
      <c r="H510" s="404"/>
      <c r="I510" s="404"/>
      <c r="J510" s="404"/>
      <c r="K510" s="404"/>
      <c r="L510" s="404"/>
      <c r="M510" s="404"/>
      <c r="N510" s="404"/>
      <c r="O510" s="405"/>
      <c r="P510" s="392" t="s">
        <v>69</v>
      </c>
      <c r="Q510" s="393"/>
      <c r="R510" s="393"/>
      <c r="S510" s="393"/>
      <c r="T510" s="393"/>
      <c r="U510" s="393"/>
      <c r="V510" s="39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404"/>
      <c r="B511" s="404"/>
      <c r="C511" s="404"/>
      <c r="D511" s="404"/>
      <c r="E511" s="404"/>
      <c r="F511" s="404"/>
      <c r="G511" s="404"/>
      <c r="H511" s="404"/>
      <c r="I511" s="404"/>
      <c r="J511" s="404"/>
      <c r="K511" s="404"/>
      <c r="L511" s="404"/>
      <c r="M511" s="404"/>
      <c r="N511" s="404"/>
      <c r="O511" s="405"/>
      <c r="P511" s="392" t="s">
        <v>69</v>
      </c>
      <c r="Q511" s="393"/>
      <c r="R511" s="393"/>
      <c r="S511" s="393"/>
      <c r="T511" s="393"/>
      <c r="U511" s="393"/>
      <c r="V511" s="39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409" t="s">
        <v>145</v>
      </c>
      <c r="B512" s="404"/>
      <c r="C512" s="404"/>
      <c r="D512" s="404"/>
      <c r="E512" s="404"/>
      <c r="F512" s="404"/>
      <c r="G512" s="404"/>
      <c r="H512" s="404"/>
      <c r="I512" s="404"/>
      <c r="J512" s="404"/>
      <c r="K512" s="404"/>
      <c r="L512" s="404"/>
      <c r="M512" s="404"/>
      <c r="N512" s="404"/>
      <c r="O512" s="404"/>
      <c r="P512" s="404"/>
      <c r="Q512" s="404"/>
      <c r="R512" s="404"/>
      <c r="S512" s="404"/>
      <c r="T512" s="404"/>
      <c r="U512" s="404"/>
      <c r="V512" s="404"/>
      <c r="W512" s="404"/>
      <c r="X512" s="404"/>
      <c r="Y512" s="404"/>
      <c r="Z512" s="404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8">
        <v>4607091388930</v>
      </c>
      <c r="E513" s="399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6"/>
      <c r="R513" s="396"/>
      <c r="S513" s="396"/>
      <c r="T513" s="397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8">
        <v>4680115880054</v>
      </c>
      <c r="E514" s="399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3"/>
      <c r="B515" s="404"/>
      <c r="C515" s="404"/>
      <c r="D515" s="404"/>
      <c r="E515" s="404"/>
      <c r="F515" s="404"/>
      <c r="G515" s="404"/>
      <c r="H515" s="404"/>
      <c r="I515" s="404"/>
      <c r="J515" s="404"/>
      <c r="K515" s="404"/>
      <c r="L515" s="404"/>
      <c r="M515" s="404"/>
      <c r="N515" s="404"/>
      <c r="O515" s="405"/>
      <c r="P515" s="392" t="s">
        <v>69</v>
      </c>
      <c r="Q515" s="393"/>
      <c r="R515" s="393"/>
      <c r="S515" s="393"/>
      <c r="T515" s="393"/>
      <c r="U515" s="393"/>
      <c r="V515" s="39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404"/>
      <c r="B516" s="404"/>
      <c r="C516" s="404"/>
      <c r="D516" s="404"/>
      <c r="E516" s="404"/>
      <c r="F516" s="404"/>
      <c r="G516" s="404"/>
      <c r="H516" s="404"/>
      <c r="I516" s="404"/>
      <c r="J516" s="404"/>
      <c r="K516" s="404"/>
      <c r="L516" s="404"/>
      <c r="M516" s="404"/>
      <c r="N516" s="404"/>
      <c r="O516" s="405"/>
      <c r="P516" s="392" t="s">
        <v>69</v>
      </c>
      <c r="Q516" s="393"/>
      <c r="R516" s="393"/>
      <c r="S516" s="393"/>
      <c r="T516" s="393"/>
      <c r="U516" s="393"/>
      <c r="V516" s="39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409" t="s">
        <v>63</v>
      </c>
      <c r="B517" s="404"/>
      <c r="C517" s="404"/>
      <c r="D517" s="404"/>
      <c r="E517" s="404"/>
      <c r="F517" s="404"/>
      <c r="G517" s="404"/>
      <c r="H517" s="404"/>
      <c r="I517" s="404"/>
      <c r="J517" s="404"/>
      <c r="K517" s="404"/>
      <c r="L517" s="404"/>
      <c r="M517" s="404"/>
      <c r="N517" s="404"/>
      <c r="O517" s="404"/>
      <c r="P517" s="404"/>
      <c r="Q517" s="404"/>
      <c r="R517" s="404"/>
      <c r="S517" s="404"/>
      <c r="T517" s="404"/>
      <c r="U517" s="404"/>
      <c r="V517" s="404"/>
      <c r="W517" s="404"/>
      <c r="X517" s="404"/>
      <c r="Y517" s="404"/>
      <c r="Z517" s="404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8">
        <v>4680115883116</v>
      </c>
      <c r="E518" s="399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6"/>
      <c r="R518" s="396"/>
      <c r="S518" s="396"/>
      <c r="T518" s="397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8">
        <v>4680115883093</v>
      </c>
      <c r="E519" s="399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6"/>
      <c r="R519" s="396"/>
      <c r="S519" s="396"/>
      <c r="T519" s="397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8">
        <v>4680115883109</v>
      </c>
      <c r="E520" s="399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6"/>
      <c r="R520" s="396"/>
      <c r="S520" s="396"/>
      <c r="T520" s="397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8">
        <v>4680115882072</v>
      </c>
      <c r="E521" s="399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6"/>
      <c r="R521" s="396"/>
      <c r="S521" s="396"/>
      <c r="T521" s="397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8">
        <v>4680115882102</v>
      </c>
      <c r="E522" s="399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8">
        <v>4680115882096</v>
      </c>
      <c r="E523" s="399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6"/>
      <c r="R523" s="396"/>
      <c r="S523" s="396"/>
      <c r="T523" s="397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3"/>
      <c r="B524" s="404"/>
      <c r="C524" s="404"/>
      <c r="D524" s="404"/>
      <c r="E524" s="404"/>
      <c r="F524" s="404"/>
      <c r="G524" s="404"/>
      <c r="H524" s="404"/>
      <c r="I524" s="404"/>
      <c r="J524" s="404"/>
      <c r="K524" s="404"/>
      <c r="L524" s="404"/>
      <c r="M524" s="404"/>
      <c r="N524" s="404"/>
      <c r="O524" s="405"/>
      <c r="P524" s="392" t="s">
        <v>69</v>
      </c>
      <c r="Q524" s="393"/>
      <c r="R524" s="393"/>
      <c r="S524" s="393"/>
      <c r="T524" s="393"/>
      <c r="U524" s="393"/>
      <c r="V524" s="39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404"/>
      <c r="B525" s="404"/>
      <c r="C525" s="404"/>
      <c r="D525" s="404"/>
      <c r="E525" s="404"/>
      <c r="F525" s="404"/>
      <c r="G525" s="404"/>
      <c r="H525" s="404"/>
      <c r="I525" s="404"/>
      <c r="J525" s="404"/>
      <c r="K525" s="404"/>
      <c r="L525" s="404"/>
      <c r="M525" s="404"/>
      <c r="N525" s="404"/>
      <c r="O525" s="405"/>
      <c r="P525" s="392" t="s">
        <v>69</v>
      </c>
      <c r="Q525" s="393"/>
      <c r="R525" s="393"/>
      <c r="S525" s="393"/>
      <c r="T525" s="393"/>
      <c r="U525" s="393"/>
      <c r="V525" s="39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409" t="s">
        <v>71</v>
      </c>
      <c r="B526" s="404"/>
      <c r="C526" s="404"/>
      <c r="D526" s="404"/>
      <c r="E526" s="404"/>
      <c r="F526" s="404"/>
      <c r="G526" s="404"/>
      <c r="H526" s="404"/>
      <c r="I526" s="404"/>
      <c r="J526" s="404"/>
      <c r="K526" s="404"/>
      <c r="L526" s="404"/>
      <c r="M526" s="404"/>
      <c r="N526" s="404"/>
      <c r="O526" s="404"/>
      <c r="P526" s="404"/>
      <c r="Q526" s="404"/>
      <c r="R526" s="404"/>
      <c r="S526" s="404"/>
      <c r="T526" s="404"/>
      <c r="U526" s="404"/>
      <c r="V526" s="404"/>
      <c r="W526" s="404"/>
      <c r="X526" s="404"/>
      <c r="Y526" s="404"/>
      <c r="Z526" s="404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8">
        <v>4607091383409</v>
      </c>
      <c r="E527" s="399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6"/>
      <c r="R527" s="396"/>
      <c r="S527" s="396"/>
      <c r="T527" s="397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8">
        <v>4607091383416</v>
      </c>
      <c r="E528" s="399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6"/>
      <c r="R528" s="396"/>
      <c r="S528" s="396"/>
      <c r="T528" s="397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8">
        <v>4680115883536</v>
      </c>
      <c r="E529" s="399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3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4"/>
      <c r="O530" s="405"/>
      <c r="P530" s="392" t="s">
        <v>69</v>
      </c>
      <c r="Q530" s="393"/>
      <c r="R530" s="393"/>
      <c r="S530" s="393"/>
      <c r="T530" s="393"/>
      <c r="U530" s="393"/>
      <c r="V530" s="39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4"/>
      <c r="B531" s="404"/>
      <c r="C531" s="404"/>
      <c r="D531" s="404"/>
      <c r="E531" s="404"/>
      <c r="F531" s="404"/>
      <c r="G531" s="404"/>
      <c r="H531" s="404"/>
      <c r="I531" s="404"/>
      <c r="J531" s="404"/>
      <c r="K531" s="404"/>
      <c r="L531" s="404"/>
      <c r="M531" s="404"/>
      <c r="N531" s="404"/>
      <c r="O531" s="405"/>
      <c r="P531" s="392" t="s">
        <v>69</v>
      </c>
      <c r="Q531" s="393"/>
      <c r="R531" s="393"/>
      <c r="S531" s="393"/>
      <c r="T531" s="393"/>
      <c r="U531" s="393"/>
      <c r="V531" s="39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409" t="s">
        <v>180</v>
      </c>
      <c r="B532" s="404"/>
      <c r="C532" s="404"/>
      <c r="D532" s="404"/>
      <c r="E532" s="404"/>
      <c r="F532" s="404"/>
      <c r="G532" s="404"/>
      <c r="H532" s="404"/>
      <c r="I532" s="404"/>
      <c r="J532" s="404"/>
      <c r="K532" s="404"/>
      <c r="L532" s="404"/>
      <c r="M532" s="404"/>
      <c r="N532" s="404"/>
      <c r="O532" s="404"/>
      <c r="P532" s="404"/>
      <c r="Q532" s="404"/>
      <c r="R532" s="404"/>
      <c r="S532" s="404"/>
      <c r="T532" s="404"/>
      <c r="U532" s="404"/>
      <c r="V532" s="404"/>
      <c r="W532" s="404"/>
      <c r="X532" s="404"/>
      <c r="Y532" s="404"/>
      <c r="Z532" s="404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8">
        <v>4680115885936</v>
      </c>
      <c r="E533" s="399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6"/>
      <c r="R533" s="396"/>
      <c r="S533" s="396"/>
      <c r="T533" s="397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8">
        <v>4680115885035</v>
      </c>
      <c r="E534" s="399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6"/>
      <c r="R534" s="396"/>
      <c r="S534" s="396"/>
      <c r="T534" s="397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3"/>
      <c r="B535" s="404"/>
      <c r="C535" s="404"/>
      <c r="D535" s="404"/>
      <c r="E535" s="404"/>
      <c r="F535" s="404"/>
      <c r="G535" s="404"/>
      <c r="H535" s="404"/>
      <c r="I535" s="404"/>
      <c r="J535" s="404"/>
      <c r="K535" s="404"/>
      <c r="L535" s="404"/>
      <c r="M535" s="404"/>
      <c r="N535" s="404"/>
      <c r="O535" s="405"/>
      <c r="P535" s="392" t="s">
        <v>69</v>
      </c>
      <c r="Q535" s="393"/>
      <c r="R535" s="393"/>
      <c r="S535" s="393"/>
      <c r="T535" s="393"/>
      <c r="U535" s="393"/>
      <c r="V535" s="39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4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4"/>
      <c r="O536" s="405"/>
      <c r="P536" s="392" t="s">
        <v>69</v>
      </c>
      <c r="Q536" s="393"/>
      <c r="R536" s="393"/>
      <c r="S536" s="393"/>
      <c r="T536" s="393"/>
      <c r="U536" s="393"/>
      <c r="V536" s="39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70" t="s">
        <v>661</v>
      </c>
      <c r="B537" s="471"/>
      <c r="C537" s="471"/>
      <c r="D537" s="471"/>
      <c r="E537" s="471"/>
      <c r="F537" s="471"/>
      <c r="G537" s="471"/>
      <c r="H537" s="471"/>
      <c r="I537" s="471"/>
      <c r="J537" s="471"/>
      <c r="K537" s="471"/>
      <c r="L537" s="471"/>
      <c r="M537" s="471"/>
      <c r="N537" s="471"/>
      <c r="O537" s="471"/>
      <c r="P537" s="471"/>
      <c r="Q537" s="471"/>
      <c r="R537" s="471"/>
      <c r="S537" s="471"/>
      <c r="T537" s="471"/>
      <c r="U537" s="471"/>
      <c r="V537" s="471"/>
      <c r="W537" s="471"/>
      <c r="X537" s="471"/>
      <c r="Y537" s="471"/>
      <c r="Z537" s="471"/>
      <c r="AA537" s="48"/>
      <c r="AB537" s="48"/>
      <c r="AC537" s="48"/>
    </row>
    <row r="538" spans="1:68" ht="16.5" hidden="1" customHeight="1" x14ac:dyDescent="0.25">
      <c r="A538" s="444" t="s">
        <v>661</v>
      </c>
      <c r="B538" s="404"/>
      <c r="C538" s="404"/>
      <c r="D538" s="404"/>
      <c r="E538" s="404"/>
      <c r="F538" s="404"/>
      <c r="G538" s="404"/>
      <c r="H538" s="404"/>
      <c r="I538" s="404"/>
      <c r="J538" s="404"/>
      <c r="K538" s="404"/>
      <c r="L538" s="404"/>
      <c r="M538" s="404"/>
      <c r="N538" s="404"/>
      <c r="O538" s="404"/>
      <c r="P538" s="404"/>
      <c r="Q538" s="404"/>
      <c r="R538" s="404"/>
      <c r="S538" s="404"/>
      <c r="T538" s="404"/>
      <c r="U538" s="404"/>
      <c r="V538" s="404"/>
      <c r="W538" s="404"/>
      <c r="X538" s="404"/>
      <c r="Y538" s="404"/>
      <c r="Z538" s="404"/>
      <c r="AA538" s="381"/>
      <c r="AB538" s="381"/>
      <c r="AC538" s="381"/>
    </row>
    <row r="539" spans="1:68" ht="14.25" hidden="1" customHeight="1" x14ac:dyDescent="0.25">
      <c r="A539" s="409" t="s">
        <v>109</v>
      </c>
      <c r="B539" s="404"/>
      <c r="C539" s="404"/>
      <c r="D539" s="404"/>
      <c r="E539" s="404"/>
      <c r="F539" s="404"/>
      <c r="G539" s="404"/>
      <c r="H539" s="404"/>
      <c r="I539" s="404"/>
      <c r="J539" s="404"/>
      <c r="K539" s="404"/>
      <c r="L539" s="404"/>
      <c r="M539" s="404"/>
      <c r="N539" s="404"/>
      <c r="O539" s="404"/>
      <c r="P539" s="404"/>
      <c r="Q539" s="404"/>
      <c r="R539" s="404"/>
      <c r="S539" s="404"/>
      <c r="T539" s="404"/>
      <c r="U539" s="404"/>
      <c r="V539" s="404"/>
      <c r="W539" s="404"/>
      <c r="X539" s="404"/>
      <c r="Y539" s="404"/>
      <c r="Z539" s="404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8">
        <v>4640242181011</v>
      </c>
      <c r="E540" s="399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2" t="s">
        <v>664</v>
      </c>
      <c r="Q540" s="396"/>
      <c r="R540" s="396"/>
      <c r="S540" s="396"/>
      <c r="T540" s="397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8">
        <v>4640242180441</v>
      </c>
      <c r="E541" s="399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7" t="s">
        <v>667</v>
      </c>
      <c r="Q541" s="396"/>
      <c r="R541" s="396"/>
      <c r="S541" s="396"/>
      <c r="T541" s="397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8">
        <v>4640242180564</v>
      </c>
      <c r="E542" s="399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3" t="s">
        <v>670</v>
      </c>
      <c r="Q542" s="396"/>
      <c r="R542" s="396"/>
      <c r="S542" s="396"/>
      <c r="T542" s="397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8">
        <v>4640242180922</v>
      </c>
      <c r="E543" s="399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0" t="s">
        <v>673</v>
      </c>
      <c r="Q543" s="396"/>
      <c r="R543" s="396"/>
      <c r="S543" s="396"/>
      <c r="T543" s="397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8">
        <v>4640242181189</v>
      </c>
      <c r="E544" s="399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6" t="s">
        <v>676</v>
      </c>
      <c r="Q544" s="396"/>
      <c r="R544" s="396"/>
      <c r="S544" s="396"/>
      <c r="T544" s="397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8">
        <v>4640242180038</v>
      </c>
      <c r="E545" s="399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582" t="s">
        <v>679</v>
      </c>
      <c r="Q545" s="396"/>
      <c r="R545" s="396"/>
      <c r="S545" s="396"/>
      <c r="T545" s="397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8">
        <v>4640242181172</v>
      </c>
      <c r="E546" s="399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495" t="s">
        <v>682</v>
      </c>
      <c r="Q546" s="396"/>
      <c r="R546" s="396"/>
      <c r="S546" s="396"/>
      <c r="T546" s="397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3"/>
      <c r="B547" s="404"/>
      <c r="C547" s="404"/>
      <c r="D547" s="404"/>
      <c r="E547" s="404"/>
      <c r="F547" s="404"/>
      <c r="G547" s="404"/>
      <c r="H547" s="404"/>
      <c r="I547" s="404"/>
      <c r="J547" s="404"/>
      <c r="K547" s="404"/>
      <c r="L547" s="404"/>
      <c r="M547" s="404"/>
      <c r="N547" s="404"/>
      <c r="O547" s="405"/>
      <c r="P547" s="392" t="s">
        <v>69</v>
      </c>
      <c r="Q547" s="393"/>
      <c r="R547" s="393"/>
      <c r="S547" s="393"/>
      <c r="T547" s="393"/>
      <c r="U547" s="393"/>
      <c r="V547" s="39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404"/>
      <c r="B548" s="404"/>
      <c r="C548" s="404"/>
      <c r="D548" s="404"/>
      <c r="E548" s="404"/>
      <c r="F548" s="404"/>
      <c r="G548" s="404"/>
      <c r="H548" s="404"/>
      <c r="I548" s="404"/>
      <c r="J548" s="404"/>
      <c r="K548" s="404"/>
      <c r="L548" s="404"/>
      <c r="M548" s="404"/>
      <c r="N548" s="404"/>
      <c r="O548" s="405"/>
      <c r="P548" s="392" t="s">
        <v>69</v>
      </c>
      <c r="Q548" s="393"/>
      <c r="R548" s="393"/>
      <c r="S548" s="393"/>
      <c r="T548" s="393"/>
      <c r="U548" s="393"/>
      <c r="V548" s="39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409" t="s">
        <v>145</v>
      </c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4"/>
      <c r="O549" s="404"/>
      <c r="P549" s="404"/>
      <c r="Q549" s="404"/>
      <c r="R549" s="404"/>
      <c r="S549" s="404"/>
      <c r="T549" s="404"/>
      <c r="U549" s="404"/>
      <c r="V549" s="404"/>
      <c r="W549" s="404"/>
      <c r="X549" s="404"/>
      <c r="Y549" s="404"/>
      <c r="Z549" s="404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8">
        <v>4640242180519</v>
      </c>
      <c r="E550" s="399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3" t="s">
        <v>685</v>
      </c>
      <c r="Q550" s="396"/>
      <c r="R550" s="396"/>
      <c r="S550" s="396"/>
      <c r="T550" s="397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8">
        <v>4640242180526</v>
      </c>
      <c r="E551" s="399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9" t="s">
        <v>688</v>
      </c>
      <c r="Q551" s="396"/>
      <c r="R551" s="396"/>
      <c r="S551" s="396"/>
      <c r="T551" s="397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8">
        <v>4640242180090</v>
      </c>
      <c r="E552" s="399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574" t="s">
        <v>691</v>
      </c>
      <c r="Q552" s="396"/>
      <c r="R552" s="396"/>
      <c r="S552" s="396"/>
      <c r="T552" s="397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8">
        <v>4640242181363</v>
      </c>
      <c r="E553" s="399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78" t="s">
        <v>694</v>
      </c>
      <c r="Q553" s="396"/>
      <c r="R553" s="396"/>
      <c r="S553" s="396"/>
      <c r="T553" s="397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3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04"/>
      <c r="O554" s="405"/>
      <c r="P554" s="392" t="s">
        <v>69</v>
      </c>
      <c r="Q554" s="393"/>
      <c r="R554" s="393"/>
      <c r="S554" s="393"/>
      <c r="T554" s="393"/>
      <c r="U554" s="393"/>
      <c r="V554" s="39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04"/>
      <c r="O555" s="405"/>
      <c r="P555" s="392" t="s">
        <v>69</v>
      </c>
      <c r="Q555" s="393"/>
      <c r="R555" s="393"/>
      <c r="S555" s="393"/>
      <c r="T555" s="393"/>
      <c r="U555" s="393"/>
      <c r="V555" s="39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409" t="s">
        <v>63</v>
      </c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04"/>
      <c r="O556" s="404"/>
      <c r="P556" s="404"/>
      <c r="Q556" s="404"/>
      <c r="R556" s="404"/>
      <c r="S556" s="404"/>
      <c r="T556" s="404"/>
      <c r="U556" s="404"/>
      <c r="V556" s="404"/>
      <c r="W556" s="404"/>
      <c r="X556" s="404"/>
      <c r="Y556" s="404"/>
      <c r="Z556" s="404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8">
        <v>4640242180816</v>
      </c>
      <c r="E557" s="399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6"/>
      <c r="R557" s="396"/>
      <c r="S557" s="396"/>
      <c r="T557" s="397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8">
        <v>4640242180595</v>
      </c>
      <c r="E558" s="399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595" t="s">
        <v>700</v>
      </c>
      <c r="Q558" s="396"/>
      <c r="R558" s="396"/>
      <c r="S558" s="396"/>
      <c r="T558" s="397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8">
        <v>4640242181615</v>
      </c>
      <c r="E559" s="399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6"/>
      <c r="R559" s="396"/>
      <c r="S559" s="396"/>
      <c r="T559" s="397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8">
        <v>4640242181639</v>
      </c>
      <c r="E560" s="399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7" t="s">
        <v>706</v>
      </c>
      <c r="Q560" s="396"/>
      <c r="R560" s="396"/>
      <c r="S560" s="396"/>
      <c r="T560" s="397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8">
        <v>4640242181622</v>
      </c>
      <c r="E561" s="399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6"/>
      <c r="R561" s="396"/>
      <c r="S561" s="396"/>
      <c r="T561" s="397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8">
        <v>4640242180908</v>
      </c>
      <c r="E562" s="399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0" t="s">
        <v>712</v>
      </c>
      <c r="Q562" s="396"/>
      <c r="R562" s="396"/>
      <c r="S562" s="396"/>
      <c r="T562" s="397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8">
        <v>4640242180489</v>
      </c>
      <c r="E563" s="399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519" t="s">
        <v>715</v>
      </c>
      <c r="Q563" s="396"/>
      <c r="R563" s="396"/>
      <c r="S563" s="396"/>
      <c r="T563" s="397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3"/>
      <c r="B564" s="404"/>
      <c r="C564" s="404"/>
      <c r="D564" s="404"/>
      <c r="E564" s="404"/>
      <c r="F564" s="404"/>
      <c r="G564" s="404"/>
      <c r="H564" s="404"/>
      <c r="I564" s="404"/>
      <c r="J564" s="404"/>
      <c r="K564" s="404"/>
      <c r="L564" s="404"/>
      <c r="M564" s="404"/>
      <c r="N564" s="404"/>
      <c r="O564" s="405"/>
      <c r="P564" s="392" t="s">
        <v>69</v>
      </c>
      <c r="Q564" s="393"/>
      <c r="R564" s="393"/>
      <c r="S564" s="393"/>
      <c r="T564" s="393"/>
      <c r="U564" s="393"/>
      <c r="V564" s="39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404"/>
      <c r="B565" s="404"/>
      <c r="C565" s="404"/>
      <c r="D565" s="404"/>
      <c r="E565" s="404"/>
      <c r="F565" s="404"/>
      <c r="G565" s="404"/>
      <c r="H565" s="404"/>
      <c r="I565" s="404"/>
      <c r="J565" s="404"/>
      <c r="K565" s="404"/>
      <c r="L565" s="404"/>
      <c r="M565" s="404"/>
      <c r="N565" s="404"/>
      <c r="O565" s="405"/>
      <c r="P565" s="392" t="s">
        <v>69</v>
      </c>
      <c r="Q565" s="393"/>
      <c r="R565" s="393"/>
      <c r="S565" s="393"/>
      <c r="T565" s="393"/>
      <c r="U565" s="393"/>
      <c r="V565" s="39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409" t="s">
        <v>71</v>
      </c>
      <c r="B566" s="404"/>
      <c r="C566" s="404"/>
      <c r="D566" s="404"/>
      <c r="E566" s="404"/>
      <c r="F566" s="404"/>
      <c r="G566" s="404"/>
      <c r="H566" s="404"/>
      <c r="I566" s="404"/>
      <c r="J566" s="404"/>
      <c r="K566" s="404"/>
      <c r="L566" s="404"/>
      <c r="M566" s="404"/>
      <c r="N566" s="404"/>
      <c r="O566" s="404"/>
      <c r="P566" s="404"/>
      <c r="Q566" s="404"/>
      <c r="R566" s="404"/>
      <c r="S566" s="404"/>
      <c r="T566" s="404"/>
      <c r="U566" s="404"/>
      <c r="V566" s="404"/>
      <c r="W566" s="404"/>
      <c r="X566" s="404"/>
      <c r="Y566" s="404"/>
      <c r="Z566" s="404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8">
        <v>4640242180533</v>
      </c>
      <c r="E567" s="399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5" t="s">
        <v>718</v>
      </c>
      <c r="Q567" s="396"/>
      <c r="R567" s="396"/>
      <c r="S567" s="396"/>
      <c r="T567" s="397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8">
        <v>4640242180540</v>
      </c>
      <c r="E568" s="399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6"/>
      <c r="R568" s="396"/>
      <c r="S568" s="396"/>
      <c r="T568" s="397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8">
        <v>4640242181233</v>
      </c>
      <c r="E569" s="399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6"/>
      <c r="R569" s="396"/>
      <c r="S569" s="396"/>
      <c r="T569" s="397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8">
        <v>4640242181226</v>
      </c>
      <c r="E570" s="399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28" t="s">
        <v>727</v>
      </c>
      <c r="Q570" s="396"/>
      <c r="R570" s="396"/>
      <c r="S570" s="396"/>
      <c r="T570" s="397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3"/>
      <c r="B571" s="404"/>
      <c r="C571" s="404"/>
      <c r="D571" s="404"/>
      <c r="E571" s="404"/>
      <c r="F571" s="404"/>
      <c r="G571" s="404"/>
      <c r="H571" s="404"/>
      <c r="I571" s="404"/>
      <c r="J571" s="404"/>
      <c r="K571" s="404"/>
      <c r="L571" s="404"/>
      <c r="M571" s="404"/>
      <c r="N571" s="404"/>
      <c r="O571" s="405"/>
      <c r="P571" s="392" t="s">
        <v>69</v>
      </c>
      <c r="Q571" s="393"/>
      <c r="R571" s="393"/>
      <c r="S571" s="393"/>
      <c r="T571" s="393"/>
      <c r="U571" s="393"/>
      <c r="V571" s="39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404"/>
      <c r="B572" s="404"/>
      <c r="C572" s="404"/>
      <c r="D572" s="404"/>
      <c r="E572" s="404"/>
      <c r="F572" s="404"/>
      <c r="G572" s="404"/>
      <c r="H572" s="404"/>
      <c r="I572" s="404"/>
      <c r="J572" s="404"/>
      <c r="K572" s="404"/>
      <c r="L572" s="404"/>
      <c r="M572" s="404"/>
      <c r="N572" s="404"/>
      <c r="O572" s="405"/>
      <c r="P572" s="392" t="s">
        <v>69</v>
      </c>
      <c r="Q572" s="393"/>
      <c r="R572" s="393"/>
      <c r="S572" s="393"/>
      <c r="T572" s="393"/>
      <c r="U572" s="393"/>
      <c r="V572" s="39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409" t="s">
        <v>180</v>
      </c>
      <c r="B573" s="404"/>
      <c r="C573" s="404"/>
      <c r="D573" s="404"/>
      <c r="E573" s="404"/>
      <c r="F573" s="404"/>
      <c r="G573" s="404"/>
      <c r="H573" s="404"/>
      <c r="I573" s="404"/>
      <c r="J573" s="404"/>
      <c r="K573" s="404"/>
      <c r="L573" s="404"/>
      <c r="M573" s="404"/>
      <c r="N573" s="404"/>
      <c r="O573" s="404"/>
      <c r="P573" s="404"/>
      <c r="Q573" s="404"/>
      <c r="R573" s="404"/>
      <c r="S573" s="404"/>
      <c r="T573" s="404"/>
      <c r="U573" s="404"/>
      <c r="V573" s="404"/>
      <c r="W573" s="404"/>
      <c r="X573" s="404"/>
      <c r="Y573" s="404"/>
      <c r="Z573" s="404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8">
        <v>4640242180120</v>
      </c>
      <c r="E574" s="399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8" t="s">
        <v>730</v>
      </c>
      <c r="Q574" s="396"/>
      <c r="R574" s="396"/>
      <c r="S574" s="396"/>
      <c r="T574" s="397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8">
        <v>4640242180120</v>
      </c>
      <c r="E575" s="399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5" t="s">
        <v>732</v>
      </c>
      <c r="Q575" s="396"/>
      <c r="R575" s="396"/>
      <c r="S575" s="396"/>
      <c r="T575" s="397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8">
        <v>4640242180137</v>
      </c>
      <c r="E576" s="399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29" t="s">
        <v>735</v>
      </c>
      <c r="Q576" s="396"/>
      <c r="R576" s="396"/>
      <c r="S576" s="396"/>
      <c r="T576" s="397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8">
        <v>4640242180137</v>
      </c>
      <c r="E577" s="399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80" t="s">
        <v>737</v>
      </c>
      <c r="Q577" s="396"/>
      <c r="R577" s="396"/>
      <c r="S577" s="396"/>
      <c r="T577" s="397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3"/>
      <c r="B578" s="404"/>
      <c r="C578" s="404"/>
      <c r="D578" s="404"/>
      <c r="E578" s="404"/>
      <c r="F578" s="404"/>
      <c r="G578" s="404"/>
      <c r="H578" s="404"/>
      <c r="I578" s="404"/>
      <c r="J578" s="404"/>
      <c r="K578" s="404"/>
      <c r="L578" s="404"/>
      <c r="M578" s="404"/>
      <c r="N578" s="404"/>
      <c r="O578" s="405"/>
      <c r="P578" s="392" t="s">
        <v>69</v>
      </c>
      <c r="Q578" s="393"/>
      <c r="R578" s="393"/>
      <c r="S578" s="393"/>
      <c r="T578" s="393"/>
      <c r="U578" s="393"/>
      <c r="V578" s="39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4"/>
      <c r="B579" s="404"/>
      <c r="C579" s="404"/>
      <c r="D579" s="404"/>
      <c r="E579" s="404"/>
      <c r="F579" s="404"/>
      <c r="G579" s="404"/>
      <c r="H579" s="404"/>
      <c r="I579" s="404"/>
      <c r="J579" s="404"/>
      <c r="K579" s="404"/>
      <c r="L579" s="404"/>
      <c r="M579" s="404"/>
      <c r="N579" s="404"/>
      <c r="O579" s="405"/>
      <c r="P579" s="392" t="s">
        <v>69</v>
      </c>
      <c r="Q579" s="393"/>
      <c r="R579" s="393"/>
      <c r="S579" s="393"/>
      <c r="T579" s="393"/>
      <c r="U579" s="393"/>
      <c r="V579" s="39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4" t="s">
        <v>738</v>
      </c>
      <c r="B580" s="404"/>
      <c r="C580" s="404"/>
      <c r="D580" s="404"/>
      <c r="E580" s="404"/>
      <c r="F580" s="404"/>
      <c r="G580" s="404"/>
      <c r="H580" s="404"/>
      <c r="I580" s="404"/>
      <c r="J580" s="404"/>
      <c r="K580" s="404"/>
      <c r="L580" s="404"/>
      <c r="M580" s="404"/>
      <c r="N580" s="404"/>
      <c r="O580" s="404"/>
      <c r="P580" s="404"/>
      <c r="Q580" s="404"/>
      <c r="R580" s="404"/>
      <c r="S580" s="404"/>
      <c r="T580" s="404"/>
      <c r="U580" s="404"/>
      <c r="V580" s="404"/>
      <c r="W580" s="404"/>
      <c r="X580" s="404"/>
      <c r="Y580" s="404"/>
      <c r="Z580" s="404"/>
      <c r="AA580" s="381"/>
      <c r="AB580" s="381"/>
      <c r="AC580" s="381"/>
    </row>
    <row r="581" spans="1:68" ht="14.25" hidden="1" customHeight="1" x14ac:dyDescent="0.25">
      <c r="A581" s="409" t="s">
        <v>109</v>
      </c>
      <c r="B581" s="404"/>
      <c r="C581" s="404"/>
      <c r="D581" s="404"/>
      <c r="E581" s="404"/>
      <c r="F581" s="404"/>
      <c r="G581" s="404"/>
      <c r="H581" s="404"/>
      <c r="I581" s="404"/>
      <c r="J581" s="404"/>
      <c r="K581" s="404"/>
      <c r="L581" s="404"/>
      <c r="M581" s="404"/>
      <c r="N581" s="404"/>
      <c r="O581" s="404"/>
      <c r="P581" s="404"/>
      <c r="Q581" s="404"/>
      <c r="R581" s="404"/>
      <c r="S581" s="404"/>
      <c r="T581" s="404"/>
      <c r="U581" s="404"/>
      <c r="V581" s="404"/>
      <c r="W581" s="404"/>
      <c r="X581" s="404"/>
      <c r="Y581" s="404"/>
      <c r="Z581" s="404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8">
        <v>4640242180045</v>
      </c>
      <c r="E582" s="399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6"/>
      <c r="R582" s="396"/>
      <c r="S582" s="396"/>
      <c r="T582" s="397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8">
        <v>4640242180601</v>
      </c>
      <c r="E583" s="399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5" t="s">
        <v>744</v>
      </c>
      <c r="Q583" s="396"/>
      <c r="R583" s="396"/>
      <c r="S583" s="396"/>
      <c r="T583" s="397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3"/>
      <c r="B584" s="404"/>
      <c r="C584" s="404"/>
      <c r="D584" s="404"/>
      <c r="E584" s="404"/>
      <c r="F584" s="404"/>
      <c r="G584" s="404"/>
      <c r="H584" s="404"/>
      <c r="I584" s="404"/>
      <c r="J584" s="404"/>
      <c r="K584" s="404"/>
      <c r="L584" s="404"/>
      <c r="M584" s="404"/>
      <c r="N584" s="404"/>
      <c r="O584" s="405"/>
      <c r="P584" s="392" t="s">
        <v>69</v>
      </c>
      <c r="Q584" s="393"/>
      <c r="R584" s="393"/>
      <c r="S584" s="393"/>
      <c r="T584" s="393"/>
      <c r="U584" s="393"/>
      <c r="V584" s="39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4"/>
      <c r="B585" s="404"/>
      <c r="C585" s="404"/>
      <c r="D585" s="404"/>
      <c r="E585" s="404"/>
      <c r="F585" s="404"/>
      <c r="G585" s="404"/>
      <c r="H585" s="404"/>
      <c r="I585" s="404"/>
      <c r="J585" s="404"/>
      <c r="K585" s="404"/>
      <c r="L585" s="404"/>
      <c r="M585" s="404"/>
      <c r="N585" s="404"/>
      <c r="O585" s="405"/>
      <c r="P585" s="392" t="s">
        <v>69</v>
      </c>
      <c r="Q585" s="393"/>
      <c r="R585" s="393"/>
      <c r="S585" s="393"/>
      <c r="T585" s="393"/>
      <c r="U585" s="393"/>
      <c r="V585" s="39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409" t="s">
        <v>145</v>
      </c>
      <c r="B586" s="404"/>
      <c r="C586" s="404"/>
      <c r="D586" s="404"/>
      <c r="E586" s="404"/>
      <c r="F586" s="404"/>
      <c r="G586" s="404"/>
      <c r="H586" s="404"/>
      <c r="I586" s="404"/>
      <c r="J586" s="404"/>
      <c r="K586" s="404"/>
      <c r="L586" s="404"/>
      <c r="M586" s="404"/>
      <c r="N586" s="404"/>
      <c r="O586" s="404"/>
      <c r="P586" s="404"/>
      <c r="Q586" s="404"/>
      <c r="R586" s="404"/>
      <c r="S586" s="404"/>
      <c r="T586" s="404"/>
      <c r="U586" s="404"/>
      <c r="V586" s="404"/>
      <c r="W586" s="404"/>
      <c r="X586" s="404"/>
      <c r="Y586" s="404"/>
      <c r="Z586" s="404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8">
        <v>4640242180090</v>
      </c>
      <c r="E587" s="399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496" t="s">
        <v>747</v>
      </c>
      <c r="Q587" s="396"/>
      <c r="R587" s="396"/>
      <c r="S587" s="396"/>
      <c r="T587" s="397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3"/>
      <c r="B588" s="404"/>
      <c r="C588" s="404"/>
      <c r="D588" s="404"/>
      <c r="E588" s="404"/>
      <c r="F588" s="404"/>
      <c r="G588" s="404"/>
      <c r="H588" s="404"/>
      <c r="I588" s="404"/>
      <c r="J588" s="404"/>
      <c r="K588" s="404"/>
      <c r="L588" s="404"/>
      <c r="M588" s="404"/>
      <c r="N588" s="404"/>
      <c r="O588" s="405"/>
      <c r="P588" s="392" t="s">
        <v>69</v>
      </c>
      <c r="Q588" s="393"/>
      <c r="R588" s="393"/>
      <c r="S588" s="393"/>
      <c r="T588" s="393"/>
      <c r="U588" s="393"/>
      <c r="V588" s="39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4"/>
      <c r="B589" s="404"/>
      <c r="C589" s="404"/>
      <c r="D589" s="404"/>
      <c r="E589" s="404"/>
      <c r="F589" s="404"/>
      <c r="G589" s="404"/>
      <c r="H589" s="404"/>
      <c r="I589" s="404"/>
      <c r="J589" s="404"/>
      <c r="K589" s="404"/>
      <c r="L589" s="404"/>
      <c r="M589" s="404"/>
      <c r="N589" s="404"/>
      <c r="O589" s="405"/>
      <c r="P589" s="392" t="s">
        <v>69</v>
      </c>
      <c r="Q589" s="393"/>
      <c r="R589" s="393"/>
      <c r="S589" s="393"/>
      <c r="T589" s="393"/>
      <c r="U589" s="393"/>
      <c r="V589" s="39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409" t="s">
        <v>63</v>
      </c>
      <c r="B590" s="404"/>
      <c r="C590" s="404"/>
      <c r="D590" s="404"/>
      <c r="E590" s="404"/>
      <c r="F590" s="404"/>
      <c r="G590" s="404"/>
      <c r="H590" s="404"/>
      <c r="I590" s="404"/>
      <c r="J590" s="404"/>
      <c r="K590" s="404"/>
      <c r="L590" s="404"/>
      <c r="M590" s="404"/>
      <c r="N590" s="404"/>
      <c r="O590" s="404"/>
      <c r="P590" s="404"/>
      <c r="Q590" s="404"/>
      <c r="R590" s="404"/>
      <c r="S590" s="404"/>
      <c r="T590" s="404"/>
      <c r="U590" s="404"/>
      <c r="V590" s="404"/>
      <c r="W590" s="404"/>
      <c r="X590" s="404"/>
      <c r="Y590" s="404"/>
      <c r="Z590" s="404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8">
        <v>4640242180076</v>
      </c>
      <c r="E591" s="399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6"/>
      <c r="R591" s="396"/>
      <c r="S591" s="396"/>
      <c r="T591" s="397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3"/>
      <c r="B592" s="404"/>
      <c r="C592" s="404"/>
      <c r="D592" s="404"/>
      <c r="E592" s="404"/>
      <c r="F592" s="404"/>
      <c r="G592" s="404"/>
      <c r="H592" s="404"/>
      <c r="I592" s="404"/>
      <c r="J592" s="404"/>
      <c r="K592" s="404"/>
      <c r="L592" s="404"/>
      <c r="M592" s="404"/>
      <c r="N592" s="404"/>
      <c r="O592" s="405"/>
      <c r="P592" s="392" t="s">
        <v>69</v>
      </c>
      <c r="Q592" s="393"/>
      <c r="R592" s="393"/>
      <c r="S592" s="393"/>
      <c r="T592" s="393"/>
      <c r="U592" s="393"/>
      <c r="V592" s="39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4"/>
      <c r="B593" s="404"/>
      <c r="C593" s="404"/>
      <c r="D593" s="404"/>
      <c r="E593" s="404"/>
      <c r="F593" s="404"/>
      <c r="G593" s="404"/>
      <c r="H593" s="404"/>
      <c r="I593" s="404"/>
      <c r="J593" s="404"/>
      <c r="K593" s="404"/>
      <c r="L593" s="404"/>
      <c r="M593" s="404"/>
      <c r="N593" s="404"/>
      <c r="O593" s="405"/>
      <c r="P593" s="392" t="s">
        <v>69</v>
      </c>
      <c r="Q593" s="393"/>
      <c r="R593" s="393"/>
      <c r="S593" s="393"/>
      <c r="T593" s="393"/>
      <c r="U593" s="393"/>
      <c r="V593" s="39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409" t="s">
        <v>71</v>
      </c>
      <c r="B594" s="404"/>
      <c r="C594" s="404"/>
      <c r="D594" s="404"/>
      <c r="E594" s="404"/>
      <c r="F594" s="404"/>
      <c r="G594" s="404"/>
      <c r="H594" s="404"/>
      <c r="I594" s="404"/>
      <c r="J594" s="404"/>
      <c r="K594" s="404"/>
      <c r="L594" s="404"/>
      <c r="M594" s="404"/>
      <c r="N594" s="404"/>
      <c r="O594" s="404"/>
      <c r="P594" s="404"/>
      <c r="Q594" s="404"/>
      <c r="R594" s="404"/>
      <c r="S594" s="404"/>
      <c r="T594" s="404"/>
      <c r="U594" s="404"/>
      <c r="V594" s="404"/>
      <c r="W594" s="404"/>
      <c r="X594" s="404"/>
      <c r="Y594" s="404"/>
      <c r="Z594" s="404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8">
        <v>4640242180106</v>
      </c>
      <c r="E595" s="399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98" t="s">
        <v>753</v>
      </c>
      <c r="Q595" s="396"/>
      <c r="R595" s="396"/>
      <c r="S595" s="396"/>
      <c r="T595" s="397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3"/>
      <c r="B596" s="404"/>
      <c r="C596" s="404"/>
      <c r="D596" s="404"/>
      <c r="E596" s="404"/>
      <c r="F596" s="404"/>
      <c r="G596" s="404"/>
      <c r="H596" s="404"/>
      <c r="I596" s="404"/>
      <c r="J596" s="404"/>
      <c r="K596" s="404"/>
      <c r="L596" s="404"/>
      <c r="M596" s="404"/>
      <c r="N596" s="404"/>
      <c r="O596" s="405"/>
      <c r="P596" s="392" t="s">
        <v>69</v>
      </c>
      <c r="Q596" s="393"/>
      <c r="R596" s="393"/>
      <c r="S596" s="393"/>
      <c r="T596" s="393"/>
      <c r="U596" s="393"/>
      <c r="V596" s="39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4"/>
      <c r="B597" s="404"/>
      <c r="C597" s="404"/>
      <c r="D597" s="404"/>
      <c r="E597" s="404"/>
      <c r="F597" s="404"/>
      <c r="G597" s="404"/>
      <c r="H597" s="404"/>
      <c r="I597" s="404"/>
      <c r="J597" s="404"/>
      <c r="K597" s="404"/>
      <c r="L597" s="404"/>
      <c r="M597" s="404"/>
      <c r="N597" s="404"/>
      <c r="O597" s="405"/>
      <c r="P597" s="392" t="s">
        <v>69</v>
      </c>
      <c r="Q597" s="393"/>
      <c r="R597" s="393"/>
      <c r="S597" s="393"/>
      <c r="T597" s="393"/>
      <c r="U597" s="393"/>
      <c r="V597" s="39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404"/>
      <c r="C598" s="404"/>
      <c r="D598" s="404"/>
      <c r="E598" s="404"/>
      <c r="F598" s="404"/>
      <c r="G598" s="404"/>
      <c r="H598" s="404"/>
      <c r="I598" s="404"/>
      <c r="J598" s="404"/>
      <c r="K598" s="404"/>
      <c r="L598" s="404"/>
      <c r="M598" s="404"/>
      <c r="N598" s="404"/>
      <c r="O598" s="600"/>
      <c r="P598" s="499" t="s">
        <v>754</v>
      </c>
      <c r="Q598" s="500"/>
      <c r="R598" s="500"/>
      <c r="S598" s="500"/>
      <c r="T598" s="500"/>
      <c r="U598" s="500"/>
      <c r="V598" s="50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8274.1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8274.1</v>
      </c>
      <c r="Z598" s="37"/>
      <c r="AA598" s="389"/>
      <c r="AB598" s="389"/>
      <c r="AC598" s="389"/>
    </row>
    <row r="599" spans="1:68" x14ac:dyDescent="0.2">
      <c r="A599" s="404"/>
      <c r="B599" s="404"/>
      <c r="C599" s="404"/>
      <c r="D599" s="404"/>
      <c r="E599" s="404"/>
      <c r="F599" s="404"/>
      <c r="G599" s="404"/>
      <c r="H599" s="404"/>
      <c r="I599" s="404"/>
      <c r="J599" s="404"/>
      <c r="K599" s="404"/>
      <c r="L599" s="404"/>
      <c r="M599" s="404"/>
      <c r="N599" s="404"/>
      <c r="O599" s="600"/>
      <c r="P599" s="499" t="s">
        <v>755</v>
      </c>
      <c r="Q599" s="500"/>
      <c r="R599" s="500"/>
      <c r="S599" s="500"/>
      <c r="T599" s="500"/>
      <c r="U599" s="500"/>
      <c r="V599" s="501"/>
      <c r="W599" s="37" t="s">
        <v>68</v>
      </c>
      <c r="X599" s="388">
        <f>IFERROR(SUM(BM22:BM595),"0")</f>
        <v>8967.732</v>
      </c>
      <c r="Y599" s="388">
        <f>IFERROR(SUM(BN22:BN595),"0")</f>
        <v>8967.732</v>
      </c>
      <c r="Z599" s="37"/>
      <c r="AA599" s="389"/>
      <c r="AB599" s="389"/>
      <c r="AC599" s="389"/>
    </row>
    <row r="600" spans="1:68" x14ac:dyDescent="0.2">
      <c r="A600" s="404"/>
      <c r="B600" s="404"/>
      <c r="C600" s="404"/>
      <c r="D600" s="404"/>
      <c r="E600" s="404"/>
      <c r="F600" s="404"/>
      <c r="G600" s="404"/>
      <c r="H600" s="404"/>
      <c r="I600" s="404"/>
      <c r="J600" s="404"/>
      <c r="K600" s="404"/>
      <c r="L600" s="404"/>
      <c r="M600" s="404"/>
      <c r="N600" s="404"/>
      <c r="O600" s="600"/>
      <c r="P600" s="499" t="s">
        <v>756</v>
      </c>
      <c r="Q600" s="500"/>
      <c r="R600" s="500"/>
      <c r="S600" s="500"/>
      <c r="T600" s="500"/>
      <c r="U600" s="500"/>
      <c r="V600" s="501"/>
      <c r="W600" s="37" t="s">
        <v>757</v>
      </c>
      <c r="X600" s="38">
        <f>ROUNDUP(SUM(BO22:BO595),0)</f>
        <v>20</v>
      </c>
      <c r="Y600" s="38">
        <f>ROUNDUP(SUM(BP22:BP595),0)</f>
        <v>20</v>
      </c>
      <c r="Z600" s="37"/>
      <c r="AA600" s="389"/>
      <c r="AB600" s="389"/>
      <c r="AC600" s="389"/>
    </row>
    <row r="601" spans="1:68" x14ac:dyDescent="0.2">
      <c r="A601" s="404"/>
      <c r="B601" s="404"/>
      <c r="C601" s="404"/>
      <c r="D601" s="404"/>
      <c r="E601" s="404"/>
      <c r="F601" s="404"/>
      <c r="G601" s="404"/>
      <c r="H601" s="404"/>
      <c r="I601" s="404"/>
      <c r="J601" s="404"/>
      <c r="K601" s="404"/>
      <c r="L601" s="404"/>
      <c r="M601" s="404"/>
      <c r="N601" s="404"/>
      <c r="O601" s="600"/>
      <c r="P601" s="499" t="s">
        <v>758</v>
      </c>
      <c r="Q601" s="500"/>
      <c r="R601" s="500"/>
      <c r="S601" s="500"/>
      <c r="T601" s="500"/>
      <c r="U601" s="500"/>
      <c r="V601" s="501"/>
      <c r="W601" s="37" t="s">
        <v>68</v>
      </c>
      <c r="X601" s="388">
        <f>GrossWeightTotal+PalletQtyTotal*25</f>
        <v>9467.732</v>
      </c>
      <c r="Y601" s="388">
        <f>GrossWeightTotalR+PalletQtyTotalR*25</f>
        <v>9467.732</v>
      </c>
      <c r="Z601" s="37"/>
      <c r="AA601" s="389"/>
      <c r="AB601" s="389"/>
      <c r="AC601" s="389"/>
    </row>
    <row r="602" spans="1:68" x14ac:dyDescent="0.2">
      <c r="A602" s="404"/>
      <c r="B602" s="404"/>
      <c r="C602" s="404"/>
      <c r="D602" s="404"/>
      <c r="E602" s="404"/>
      <c r="F602" s="404"/>
      <c r="G602" s="404"/>
      <c r="H602" s="404"/>
      <c r="I602" s="404"/>
      <c r="J602" s="404"/>
      <c r="K602" s="404"/>
      <c r="L602" s="404"/>
      <c r="M602" s="404"/>
      <c r="N602" s="404"/>
      <c r="O602" s="600"/>
      <c r="P602" s="499" t="s">
        <v>759</v>
      </c>
      <c r="Q602" s="500"/>
      <c r="R602" s="500"/>
      <c r="S602" s="500"/>
      <c r="T602" s="500"/>
      <c r="U602" s="500"/>
      <c r="V602" s="50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2734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2734</v>
      </c>
      <c r="Z602" s="37"/>
      <c r="AA602" s="389"/>
      <c r="AB602" s="389"/>
      <c r="AC602" s="389"/>
    </row>
    <row r="603" spans="1:68" ht="14.25" hidden="1" customHeight="1" x14ac:dyDescent="0.2">
      <c r="A603" s="404"/>
      <c r="B603" s="404"/>
      <c r="C603" s="404"/>
      <c r="D603" s="404"/>
      <c r="E603" s="404"/>
      <c r="F603" s="404"/>
      <c r="G603" s="404"/>
      <c r="H603" s="404"/>
      <c r="I603" s="404"/>
      <c r="J603" s="404"/>
      <c r="K603" s="404"/>
      <c r="L603" s="404"/>
      <c r="M603" s="404"/>
      <c r="N603" s="404"/>
      <c r="O603" s="600"/>
      <c r="P603" s="499" t="s">
        <v>760</v>
      </c>
      <c r="Q603" s="500"/>
      <c r="R603" s="500"/>
      <c r="S603" s="500"/>
      <c r="T603" s="500"/>
      <c r="U603" s="500"/>
      <c r="V603" s="50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21.97494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2" t="s">
        <v>107</v>
      </c>
      <c r="D605" s="698"/>
      <c r="E605" s="698"/>
      <c r="F605" s="698"/>
      <c r="G605" s="698"/>
      <c r="H605" s="413"/>
      <c r="I605" s="412" t="s">
        <v>272</v>
      </c>
      <c r="J605" s="698"/>
      <c r="K605" s="698"/>
      <c r="L605" s="698"/>
      <c r="M605" s="698"/>
      <c r="N605" s="698"/>
      <c r="O605" s="698"/>
      <c r="P605" s="698"/>
      <c r="Q605" s="698"/>
      <c r="R605" s="698"/>
      <c r="S605" s="698"/>
      <c r="T605" s="698"/>
      <c r="U605" s="698"/>
      <c r="V605" s="413"/>
      <c r="W605" s="412" t="s">
        <v>492</v>
      </c>
      <c r="X605" s="413"/>
      <c r="Y605" s="412" t="s">
        <v>546</v>
      </c>
      <c r="Z605" s="698"/>
      <c r="AA605" s="698"/>
      <c r="AB605" s="413"/>
      <c r="AC605" s="383" t="s">
        <v>617</v>
      </c>
      <c r="AD605" s="412" t="s">
        <v>661</v>
      </c>
      <c r="AE605" s="413"/>
      <c r="AF605" s="384"/>
    </row>
    <row r="606" spans="1:68" ht="14.25" customHeight="1" thickTop="1" x14ac:dyDescent="0.2">
      <c r="A606" s="429" t="s">
        <v>763</v>
      </c>
      <c r="B606" s="412" t="s">
        <v>62</v>
      </c>
      <c r="C606" s="412" t="s">
        <v>108</v>
      </c>
      <c r="D606" s="412" t="s">
        <v>128</v>
      </c>
      <c r="E606" s="412" t="s">
        <v>186</v>
      </c>
      <c r="F606" s="412" t="s">
        <v>202</v>
      </c>
      <c r="G606" s="412" t="s">
        <v>240</v>
      </c>
      <c r="H606" s="412" t="s">
        <v>107</v>
      </c>
      <c r="I606" s="412" t="s">
        <v>273</v>
      </c>
      <c r="J606" s="412" t="s">
        <v>290</v>
      </c>
      <c r="K606" s="412" t="s">
        <v>346</v>
      </c>
      <c r="L606" s="384"/>
      <c r="M606" s="412" t="s">
        <v>361</v>
      </c>
      <c r="N606" s="384"/>
      <c r="O606" s="412" t="s">
        <v>377</v>
      </c>
      <c r="P606" s="412" t="s">
        <v>390</v>
      </c>
      <c r="Q606" s="412" t="s">
        <v>393</v>
      </c>
      <c r="R606" s="412" t="s">
        <v>400</v>
      </c>
      <c r="S606" s="412" t="s">
        <v>411</v>
      </c>
      <c r="T606" s="412" t="s">
        <v>414</v>
      </c>
      <c r="U606" s="412" t="s">
        <v>421</v>
      </c>
      <c r="V606" s="412" t="s">
        <v>483</v>
      </c>
      <c r="W606" s="412" t="s">
        <v>493</v>
      </c>
      <c r="X606" s="412" t="s">
        <v>521</v>
      </c>
      <c r="Y606" s="412" t="s">
        <v>547</v>
      </c>
      <c r="Z606" s="412" t="s">
        <v>592</v>
      </c>
      <c r="AA606" s="412" t="s">
        <v>607</v>
      </c>
      <c r="AB606" s="412" t="s">
        <v>614</v>
      </c>
      <c r="AC606" s="412" t="s">
        <v>617</v>
      </c>
      <c r="AD606" s="412" t="s">
        <v>661</v>
      </c>
      <c r="AE606" s="412" t="s">
        <v>738</v>
      </c>
      <c r="AF606" s="384"/>
    </row>
    <row r="607" spans="1:68" ht="13.5" customHeight="1" thickBot="1" x14ac:dyDescent="0.25">
      <c r="A607" s="430"/>
      <c r="B607" s="420"/>
      <c r="C607" s="420"/>
      <c r="D607" s="420"/>
      <c r="E607" s="420"/>
      <c r="F607" s="420"/>
      <c r="G607" s="420"/>
      <c r="H607" s="420"/>
      <c r="I607" s="420"/>
      <c r="J607" s="420"/>
      <c r="K607" s="420"/>
      <c r="L607" s="384"/>
      <c r="M607" s="420"/>
      <c r="N607" s="384"/>
      <c r="O607" s="420"/>
      <c r="P607" s="420"/>
      <c r="Q607" s="420"/>
      <c r="R607" s="420"/>
      <c r="S607" s="420"/>
      <c r="T607" s="420"/>
      <c r="U607" s="420"/>
      <c r="V607" s="420"/>
      <c r="W607" s="420"/>
      <c r="X607" s="420"/>
      <c r="Y607" s="420"/>
      <c r="Z607" s="420"/>
      <c r="AA607" s="420"/>
      <c r="AB607" s="420"/>
      <c r="AC607" s="420"/>
      <c r="AD607" s="420"/>
      <c r="AE607" s="420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232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810</v>
      </c>
      <c r="E608" s="46">
        <f>IFERROR(Y108*1,"0")+IFERROR(Y109*1,"0")+IFERROR(Y110*1,"0")+IFERROR(Y114*1,"0")+IFERROR(Y115*1,"0")+IFERROR(Y116*1,"0")+IFERROR(Y117*1,"0")+IFERROR(Y118*1,"0")</f>
        <v>1470.6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2666.7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952.8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1890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14.700000000000001</v>
      </c>
      <c r="Z608" s="46">
        <f>IFERROR(Y471*1,"0")+IFERROR(Y475*1,"0")+IFERROR(Y476*1,"0")+IFERROR(Y477*1,"0")+IFERROR(Y478*1,"0")+IFERROR(Y479*1,"0")+IFERROR(Y480*1,"0")+IFERROR(Y484*1,"0")</f>
        <v>237.3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70,00"/>
        <filter val="1 890,00"/>
        <filter val="113,00"/>
        <filter val="14,70"/>
        <filter val="178,00"/>
        <filter val="180,00"/>
        <filter val="2 070,00"/>
        <filter val="2 734,00"/>
        <filter val="20"/>
        <filter val="220,00"/>
        <filter val="221,00"/>
        <filter val="232,00"/>
        <filter val="232,80"/>
        <filter val="237,30"/>
        <filter val="397,00"/>
        <filter val="420,00"/>
        <filter val="460,00"/>
        <filter val="480,60"/>
        <filter val="58,00"/>
        <filter val="596,70"/>
        <filter val="7,00"/>
        <filter val="720,00"/>
        <filter val="8 274,10"/>
        <filter val="8 967,73"/>
        <filter val="810,00"/>
        <filter val="9 467,73"/>
        <filter val="900,00"/>
        <filter val="952,80"/>
        <filter val="990,00"/>
      </filters>
    </filterColumn>
  </autoFilter>
  <mergeCells count="1076"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U17:V17"/>
    <mergeCell ref="Y17:Y18"/>
    <mergeCell ref="P447:T447"/>
    <mergeCell ref="P410:T410"/>
    <mergeCell ref="P385:T385"/>
    <mergeCell ref="D331:E331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439:T43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P320:T320"/>
    <mergeCell ref="P139:T139"/>
    <mergeCell ref="P354:T354"/>
    <mergeCell ref="D226:E226"/>
    <mergeCell ref="A106:Z106"/>
    <mergeCell ref="D462:E462"/>
    <mergeCell ref="A191:Z191"/>
    <mergeCell ref="D249:E249"/>
    <mergeCell ref="P433:T433"/>
    <mergeCell ref="D276:E276"/>
    <mergeCell ref="P310:V310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90:O91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14:M14"/>
    <mergeCell ref="J9:M9"/>
    <mergeCell ref="V6:W9"/>
    <mergeCell ref="A9:C9"/>
    <mergeCell ref="Q13:R13"/>
    <mergeCell ref="D33:E33"/>
    <mergeCell ref="D29:E29"/>
    <mergeCell ref="A8:C8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P463:V463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Q9:R9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2024-10-04T09:36:09Z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