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A5B7A7-F1C7-4195-B491-2A793529D7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Z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Z206" i="1" l="1"/>
  <c r="BN206" i="1"/>
  <c r="Z378" i="1"/>
  <c r="BN378" i="1"/>
  <c r="Z440" i="1"/>
  <c r="BN440" i="1"/>
  <c r="Z457" i="1"/>
  <c r="BN457" i="1"/>
  <c r="Z179" i="1"/>
  <c r="BN179" i="1"/>
  <c r="Z230" i="1"/>
  <c r="BN230" i="1"/>
  <c r="Z509" i="1"/>
  <c r="BN509" i="1"/>
  <c r="Z28" i="1"/>
  <c r="BN28" i="1"/>
  <c r="Z71" i="1"/>
  <c r="BN71" i="1"/>
  <c r="Z72" i="1"/>
  <c r="BN72" i="1"/>
  <c r="Z87" i="1"/>
  <c r="BN87" i="1"/>
  <c r="Z102" i="1"/>
  <c r="BN102" i="1"/>
  <c r="Z166" i="1"/>
  <c r="BN166" i="1"/>
  <c r="Z193" i="1"/>
  <c r="BN193" i="1"/>
  <c r="Z220" i="1"/>
  <c r="BN220" i="1"/>
  <c r="Z240" i="1"/>
  <c r="BN240" i="1"/>
  <c r="Z264" i="1"/>
  <c r="BN264" i="1"/>
  <c r="Z283" i="1"/>
  <c r="Z284" i="1" s="1"/>
  <c r="BN283" i="1"/>
  <c r="BP283" i="1"/>
  <c r="Y284" i="1"/>
  <c r="Z288" i="1"/>
  <c r="BN288" i="1"/>
  <c r="Z331" i="1"/>
  <c r="BN331" i="1"/>
  <c r="Z361" i="1"/>
  <c r="BN361" i="1"/>
  <c r="Z386" i="1"/>
  <c r="BN386" i="1"/>
  <c r="Z414" i="1"/>
  <c r="BN414" i="1"/>
  <c r="Z448" i="1"/>
  <c r="BN448" i="1"/>
  <c r="Z449" i="1"/>
  <c r="BN449" i="1"/>
  <c r="Z490" i="1"/>
  <c r="BN490" i="1"/>
  <c r="Z523" i="1"/>
  <c r="BN523" i="1"/>
  <c r="BP323" i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D608" i="1"/>
  <c r="Z78" i="1"/>
  <c r="BN78" i="1"/>
  <c r="Z79" i="1"/>
  <c r="BN79" i="1"/>
  <c r="Y91" i="1"/>
  <c r="Y98" i="1"/>
  <c r="Z115" i="1"/>
  <c r="BN115" i="1"/>
  <c r="Y136" i="1"/>
  <c r="Z140" i="1"/>
  <c r="BN140" i="1"/>
  <c r="Z141" i="1"/>
  <c r="BN141" i="1"/>
  <c r="Z156" i="1"/>
  <c r="BN156" i="1"/>
  <c r="Z173" i="1"/>
  <c r="BN173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Z268" i="1"/>
  <c r="BN268" i="1"/>
  <c r="Z276" i="1"/>
  <c r="BN276" i="1"/>
  <c r="Y291" i="1"/>
  <c r="Z297" i="1"/>
  <c r="BN297" i="1"/>
  <c r="Y310" i="1"/>
  <c r="BP309" i="1"/>
  <c r="BN309" i="1"/>
  <c r="Z309" i="1"/>
  <c r="Z310" i="1" s="1"/>
  <c r="BP313" i="1"/>
  <c r="BN313" i="1"/>
  <c r="Z313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181" i="1"/>
  <c r="BN181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9" i="1"/>
  <c r="BN299" i="1"/>
  <c r="Z299" i="1"/>
  <c r="BP321" i="1"/>
  <c r="BN321" i="1"/>
  <c r="Z321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608" i="1"/>
  <c r="X600" i="1"/>
  <c r="X598" i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Z131" i="1"/>
  <c r="BN131" i="1"/>
  <c r="BP131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Z177" i="1"/>
  <c r="BN177" i="1"/>
  <c r="Z181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3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Y458" i="1"/>
  <c r="BP441" i="1"/>
  <c r="BN441" i="1"/>
  <c r="Z441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Y183" i="1"/>
  <c r="Z178" i="1"/>
  <c r="BN178" i="1"/>
  <c r="BP180" i="1"/>
  <c r="BN180" i="1"/>
  <c r="Z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BP445" i="1"/>
  <c r="BN445" i="1"/>
  <c r="Z445" i="1"/>
  <c r="BP450" i="1"/>
  <c r="BN450" i="1"/>
  <c r="Z450" i="1"/>
  <c r="BP454" i="1"/>
  <c r="BN454" i="1"/>
  <c r="Z454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62" i="1"/>
  <c r="Z343" i="1"/>
  <c r="Z291" i="1"/>
  <c r="Z64" i="1"/>
  <c r="X601" i="1"/>
  <c r="Z237" i="1"/>
  <c r="Z182" i="1"/>
  <c r="Z36" i="1"/>
  <c r="Z257" i="1"/>
  <c r="Z481" i="1"/>
  <c r="Z530" i="1"/>
  <c r="Z279" i="1"/>
  <c r="Z223" i="1"/>
  <c r="Z201" i="1"/>
  <c r="Z146" i="1"/>
  <c r="Z136" i="1"/>
  <c r="Z128" i="1"/>
  <c r="Z104" i="1"/>
  <c r="Z90" i="1"/>
  <c r="Z75" i="1"/>
  <c r="Z59" i="1"/>
  <c r="Z387" i="1"/>
  <c r="Z584" i="1"/>
  <c r="Z524" i="1"/>
  <c r="Z510" i="1"/>
  <c r="Z578" i="1"/>
  <c r="Z564" i="1"/>
  <c r="Z349" i="1"/>
  <c r="Z334" i="1"/>
  <c r="Z119" i="1"/>
  <c r="Z111" i="1"/>
  <c r="Z98" i="1"/>
  <c r="Y600" i="1"/>
  <c r="Z424" i="1"/>
  <c r="Z327" i="1"/>
  <c r="Y598" i="1"/>
  <c r="Z547" i="1"/>
  <c r="Z492" i="1"/>
  <c r="Y602" i="1"/>
  <c r="Y599" i="1"/>
  <c r="Z458" i="1"/>
  <c r="Z411" i="1"/>
  <c r="Z398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<sst xmlns="http://schemas.openxmlformats.org/spreadsheetml/2006/main" count="2494" uniqueCount="798">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</sst>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0.54166666666666663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81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84.6</v>
      </c>
      <c r="BN53" s="64">
        <f t="shared" ref="BN53:BN58" si="8">IFERROR(Y53*I53/H53,"0")</f>
        <v>90.24</v>
      </c>
      <c r="BO53" s="64">
        <f t="shared" ref="BO53:BO58" si="9">IFERROR(1/J53*(X53/H53),"0")</f>
        <v>0.1339285714285714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7.4999999999999991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81</v>
      </c>
      <c r="Y60" s="388">
        <f>IFERROR(SUM(Y53:Y58),"0")</f>
        <v>86.4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4</v>
      </c>
      <c r="Y73" s="387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</v>
      </c>
      <c r="Y75" s="388">
        <f>IFERROR(Y68/H68,"0")+IFERROR(Y69/H69,"0")+IFERROR(Y70/H70,"0")+IFERROR(Y71/H71,"0")+IFERROR(Y72/H72,"0")+IFERROR(Y73/H73,"0")+IFERROR(Y74/H74,"0")</f>
        <v>1</v>
      </c>
      <c r="Z75" s="388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4</v>
      </c>
      <c r="Y76" s="388">
        <f>IFERROR(SUM(Y68:Y74),"0")</f>
        <v>4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12</v>
      </c>
      <c r="Y78" s="387">
        <f>IFERROR(IF(X78="",0,CEILING((X78/$H78),1)*$H78),"")</f>
        <v>21.6</v>
      </c>
      <c r="Z78" s="36">
        <f>IFERROR(IF(Y78=0,"",ROUNDUP(Y78/H78,0)*0.02175),"")</f>
        <v>4.3499999999999997E-2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12.533333333333331</v>
      </c>
      <c r="BN78" s="64">
        <f>IFERROR(Y78*I78/H78,"0")</f>
        <v>22.56</v>
      </c>
      <c r="BO78" s="64">
        <f>IFERROR(1/J78*(X78/H78),"0")</f>
        <v>1.9841269841269837E-2</v>
      </c>
      <c r="BP78" s="64">
        <f>IFERROR(1/J78*(Y78/H78),"0")</f>
        <v>3.5714285714285712E-2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1.1111111111111109</v>
      </c>
      <c r="Y81" s="388">
        <f>IFERROR(Y78/H78,"0")+IFERROR(Y79/H79,"0")+IFERROR(Y80/H80,"0")</f>
        <v>2</v>
      </c>
      <c r="Z81" s="388">
        <f>IFERROR(IF(Z78="",0,Z78),"0")+IFERROR(IF(Z79="",0,Z79),"0")+IFERROR(IF(Z80="",0,Z80),"0")</f>
        <v>4.3499999999999997E-2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12</v>
      </c>
      <c r="Y82" s="388">
        <f>IFERROR(SUM(Y78:Y80),"0")</f>
        <v>21.6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44</v>
      </c>
      <c r="Y108" s="387">
        <f>IFERROR(IF(X108="",0,CEILING((X108/$H108),1)*$H108),"")</f>
        <v>54</v>
      </c>
      <c r="Z108" s="36">
        <f>IFERROR(IF(Y108=0,"",ROUNDUP(Y108/H108,0)*0.02175),"")</f>
        <v>0.10874999999999999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45.955555555555549</v>
      </c>
      <c r="BN108" s="64">
        <f>IFERROR(Y108*I108/H108,"0")</f>
        <v>56.4</v>
      </c>
      <c r="BO108" s="64">
        <f>IFERROR(1/J108*(X108/H108),"0")</f>
        <v>7.2751322751322733E-2</v>
      </c>
      <c r="BP108" s="64">
        <f>IFERROR(1/J108*(Y108/H108),"0")</f>
        <v>8.9285714285714274E-2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5</v>
      </c>
      <c r="Y110" s="387">
        <f>IFERROR(IF(X110="",0,CEILING((X110/$H110),1)*$H110),"")</f>
        <v>9</v>
      </c>
      <c r="Z110" s="36">
        <f>IFERROR(IF(Y110=0,"",ROUNDUP(Y110/H110,0)*0.00937),"")</f>
        <v>1.874E-2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5.2333333333333334</v>
      </c>
      <c r="BN110" s="64">
        <f>IFERROR(Y110*I110/H110,"0")</f>
        <v>9.42</v>
      </c>
      <c r="BO110" s="64">
        <f>IFERROR(1/J110*(X110/H110),"0")</f>
        <v>9.2592592592592587E-3</v>
      </c>
      <c r="BP110" s="64">
        <f>IFERROR(1/J110*(Y110/H110),"0")</f>
        <v>1.6666666666666666E-2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5.1851851851851851</v>
      </c>
      <c r="Y111" s="388">
        <f>IFERROR(Y108/H108,"0")+IFERROR(Y109/H109,"0")+IFERROR(Y110/H110,"0")</f>
        <v>7</v>
      </c>
      <c r="Z111" s="388">
        <f>IFERROR(IF(Z108="",0,Z108),"0")+IFERROR(IF(Z109="",0,Z109),"0")+IFERROR(IF(Z110="",0,Z110),"0")</f>
        <v>0.12748999999999999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49</v>
      </c>
      <c r="Y112" s="388">
        <f>IFERROR(SUM(Y108:Y110),"0")</f>
        <v>63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59</v>
      </c>
      <c r="Y115" s="387">
        <f>IFERROR(IF(X115="",0,CEILING((X115/$H115),1)*$H115),"")</f>
        <v>67.2</v>
      </c>
      <c r="Z115" s="36">
        <f>IFERROR(IF(Y115=0,"",ROUNDUP(Y115/H115,0)*0.02175),"")</f>
        <v>0.17399999999999999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62.961428571428563</v>
      </c>
      <c r="BN115" s="64">
        <f>IFERROR(Y115*I115/H115,"0")</f>
        <v>71.712000000000003</v>
      </c>
      <c r="BO115" s="64">
        <f>IFERROR(1/J115*(X115/H115),"0")</f>
        <v>0.1254251700680272</v>
      </c>
      <c r="BP115" s="64">
        <f>IFERROR(1/J115*(Y115/H115),"0")</f>
        <v>0.14285714285714285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36</v>
      </c>
      <c r="Y116" s="387">
        <f>IFERROR(IF(X116="",0,CEILING((X116/$H116),1)*$H116),"")</f>
        <v>37.800000000000004</v>
      </c>
      <c r="Z116" s="36">
        <f>IFERROR(IF(Y116=0,"",ROUNDUP(Y116/H116,0)*0.00753),"")</f>
        <v>0.10542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39.626666666666665</v>
      </c>
      <c r="BN116" s="64">
        <f>IFERROR(Y116*I116/H116,"0")</f>
        <v>41.608000000000004</v>
      </c>
      <c r="BO116" s="64">
        <f>IFERROR(1/J116*(X116/H116),"0")</f>
        <v>8.5470085470085458E-2</v>
      </c>
      <c r="BP116" s="64">
        <f>IFERROR(1/J116*(Y116/H116),"0")</f>
        <v>8.9743589743589744E-2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20.357142857142854</v>
      </c>
      <c r="Y119" s="388">
        <f>IFERROR(Y114/H114,"0")+IFERROR(Y115/H115,"0")+IFERROR(Y116/H116,"0")+IFERROR(Y117/H117,"0")+IFERROR(Y118/H118,"0")</f>
        <v>22</v>
      </c>
      <c r="Z119" s="388">
        <f>IFERROR(IF(Z114="",0,Z114),"0")+IFERROR(IF(Z115="",0,Z115),"0")+IFERROR(IF(Z116="",0,Z116),"0")+IFERROR(IF(Z117="",0,Z117),"0")+IFERROR(IF(Z118="",0,Z118),"0")</f>
        <v>0.27942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95</v>
      </c>
      <c r="Y120" s="388">
        <f>IFERROR(SUM(Y114:Y118),"0")</f>
        <v>105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15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15.642857142857142</v>
      </c>
      <c r="BN124" s="64">
        <f>IFERROR(Y124*I124/H124,"0")</f>
        <v>23.360000000000003</v>
      </c>
      <c r="BO124" s="64">
        <f>IFERROR(1/J124*(X124/H124),"0")</f>
        <v>2.3915816326530615E-2</v>
      </c>
      <c r="BP124" s="64">
        <f>IFERROR(1/J124*(Y124/H124),"0")</f>
        <v>3.5714285714285712E-2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1.3392857142857144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15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42</v>
      </c>
      <c r="Y143" s="387">
        <f t="shared" si="21"/>
        <v>43.2</v>
      </c>
      <c r="Z143" s="36">
        <f>IFERROR(IF(Y143=0,"",ROUNDUP(Y143/H143,0)*0.00753),"")</f>
        <v>0.12048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46.231111111111105</v>
      </c>
      <c r="BN143" s="64">
        <f t="shared" si="23"/>
        <v>47.552</v>
      </c>
      <c r="BO143" s="64">
        <f t="shared" si="24"/>
        <v>9.9715099715099717E-2</v>
      </c>
      <c r="BP143" s="64">
        <f t="shared" si="25"/>
        <v>0.10256410256410256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15.555555555555555</v>
      </c>
      <c r="Y146" s="388">
        <f>IFERROR(Y139/H139,"0")+IFERROR(Y140/H140,"0")+IFERROR(Y141/H141,"0")+IFERROR(Y142/H142,"0")+IFERROR(Y143/H143,"0")+IFERROR(Y144/H144,"0")+IFERROR(Y145/H145,"0")</f>
        <v>16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0.12048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42</v>
      </c>
      <c r="Y147" s="388">
        <f>IFERROR(SUM(Y139:Y145),"0")</f>
        <v>43.2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132</v>
      </c>
      <c r="Y193" s="387">
        <f t="shared" ref="Y193:Y200" si="26">IFERROR(IF(X193="",0,CEILING((X193/$H193),1)*$H193),"")</f>
        <v>134.4</v>
      </c>
      <c r="Z193" s="36">
        <f>IFERROR(IF(Y193=0,"",ROUNDUP(Y193/H193,0)*0.00753),"")</f>
        <v>0.24096000000000001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140.17142857142858</v>
      </c>
      <c r="BN193" s="64">
        <f t="shared" ref="BN193:BN200" si="28">IFERROR(Y193*I193/H193,"0")</f>
        <v>142.72</v>
      </c>
      <c r="BO193" s="64">
        <f t="shared" ref="BO193:BO200" si="29">IFERROR(1/J193*(X193/H193),"0")</f>
        <v>0.20146520146520144</v>
      </c>
      <c r="BP193" s="64">
        <f t="shared" ref="BP193:BP200" si="30">IFERROR(1/J193*(Y193/H193),"0")</f>
        <v>0.20512820512820512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38</v>
      </c>
      <c r="Y195" s="387">
        <f t="shared" si="26"/>
        <v>42</v>
      </c>
      <c r="Z195" s="36">
        <f>IFERROR(IF(Y195=0,"",ROUNDUP(Y195/H195,0)*0.00753),"")</f>
        <v>7.5300000000000006E-2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39.80952380952381</v>
      </c>
      <c r="BN195" s="64">
        <f t="shared" si="28"/>
        <v>44</v>
      </c>
      <c r="BO195" s="64">
        <f t="shared" si="29"/>
        <v>5.7997557997557993E-2</v>
      </c>
      <c r="BP195" s="64">
        <f t="shared" si="30"/>
        <v>6.4102564102564097E-2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</v>
      </c>
      <c r="Y198" s="387">
        <f t="shared" si="26"/>
        <v>8.4</v>
      </c>
      <c r="Z198" s="36">
        <f>IFERROR(IF(Y198=0,"",ROUNDUP(Y198/H198,0)*0.00502),"")</f>
        <v>2.0080000000000001E-2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7.3333333333333339</v>
      </c>
      <c r="BN198" s="64">
        <f t="shared" si="28"/>
        <v>8.8000000000000007</v>
      </c>
      <c r="BO198" s="64">
        <f t="shared" si="29"/>
        <v>1.4245014245014245E-2</v>
      </c>
      <c r="BP198" s="64">
        <f t="shared" si="30"/>
        <v>1.7094017094017096E-2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43.80952380952381</v>
      </c>
      <c r="Y201" s="388">
        <f>IFERROR(Y193/H193,"0")+IFERROR(Y194/H194,"0")+IFERROR(Y195/H195,"0")+IFERROR(Y196/H196,"0")+IFERROR(Y197/H197,"0")+IFERROR(Y198/H198,"0")+IFERROR(Y199/H199,"0")+IFERROR(Y200/H200,"0")</f>
        <v>46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0.33633999999999997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177</v>
      </c>
      <c r="Y202" s="388">
        <f>IFERROR(SUM(Y193:Y200),"0")</f>
        <v>184.8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105</v>
      </c>
      <c r="Y216" s="387">
        <f t="shared" si="31"/>
        <v>108</v>
      </c>
      <c r="Z216" s="36">
        <f>IFERROR(IF(Y216=0,"",ROUNDUP(Y216/H216,0)*0.00937),"")</f>
        <v>0.18740000000000001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109.08333333333334</v>
      </c>
      <c r="BN216" s="64">
        <f t="shared" si="33"/>
        <v>112.19999999999999</v>
      </c>
      <c r="BO216" s="64">
        <f t="shared" si="34"/>
        <v>0.16203703703703703</v>
      </c>
      <c r="BP216" s="64">
        <f t="shared" si="35"/>
        <v>0.16666666666666666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128</v>
      </c>
      <c r="Y218" s="387">
        <f t="shared" si="31"/>
        <v>129.60000000000002</v>
      </c>
      <c r="Z218" s="36">
        <f>IFERROR(IF(Y218=0,"",ROUNDUP(Y218/H218,0)*0.00937),"")</f>
        <v>0.22488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132.97777777777779</v>
      </c>
      <c r="BN218" s="64">
        <f t="shared" si="33"/>
        <v>134.64000000000001</v>
      </c>
      <c r="BO218" s="64">
        <f t="shared" si="34"/>
        <v>0.19753086419753085</v>
      </c>
      <c r="BP218" s="64">
        <f t="shared" si="35"/>
        <v>0.20000000000000004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43.148148148148145</v>
      </c>
      <c r="Y223" s="388">
        <f>IFERROR(Y215/H215,"0")+IFERROR(Y216/H216,"0")+IFERROR(Y217/H217,"0")+IFERROR(Y218/H218,"0")+IFERROR(Y219/H219,"0")+IFERROR(Y220/H220,"0")+IFERROR(Y221/H221,"0")+IFERROR(Y222/H222,"0")</f>
        <v>44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0.41227999999999998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233</v>
      </c>
      <c r="Y224" s="388">
        <f>IFERROR(SUM(Y215:Y222),"0")</f>
        <v>237.60000000000002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23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24.663076923076925</v>
      </c>
      <c r="BN227" s="64">
        <f t="shared" si="38"/>
        <v>25.092000000000002</v>
      </c>
      <c r="BO227" s="64">
        <f t="shared" si="39"/>
        <v>5.2655677655677656E-2</v>
      </c>
      <c r="BP227" s="64">
        <f t="shared" si="40"/>
        <v>5.3571428571428568E-2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32</v>
      </c>
      <c r="Y229" s="387">
        <f t="shared" si="36"/>
        <v>34.799999999999997</v>
      </c>
      <c r="Z229" s="36">
        <f>IFERROR(IF(Y229=0,"",ROUNDUP(Y229/H229,0)*0.02175),"")</f>
        <v>8.6999999999999994E-2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34.07448275862069</v>
      </c>
      <c r="BN229" s="64">
        <f t="shared" si="38"/>
        <v>37.055999999999997</v>
      </c>
      <c r="BO229" s="64">
        <f t="shared" si="39"/>
        <v>6.5681444991789822E-2</v>
      </c>
      <c r="BP229" s="64">
        <f t="shared" si="40"/>
        <v>7.1428571428571425E-2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164</v>
      </c>
      <c r="Y230" s="387">
        <f t="shared" si="36"/>
        <v>165.6</v>
      </c>
      <c r="Z230" s="36">
        <f t="shared" ref="Z230:Z236" si="41">IFERROR(IF(Y230=0,"",ROUNDUP(Y230/H230,0)*0.00753),"")</f>
        <v>0.51956999999999998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183.81666666666666</v>
      </c>
      <c r="BN230" s="64">
        <f t="shared" si="38"/>
        <v>185.61</v>
      </c>
      <c r="BO230" s="64">
        <f t="shared" si="39"/>
        <v>0.43803418803418809</v>
      </c>
      <c r="BP230" s="64">
        <f t="shared" si="40"/>
        <v>0.44230769230769229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189</v>
      </c>
      <c r="Y232" s="387">
        <f t="shared" si="36"/>
        <v>189.6</v>
      </c>
      <c r="Z232" s="36">
        <f t="shared" si="41"/>
        <v>0.59487000000000001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210.42000000000002</v>
      </c>
      <c r="BN232" s="64">
        <f t="shared" si="38"/>
        <v>211.08799999999999</v>
      </c>
      <c r="BO232" s="64">
        <f t="shared" si="39"/>
        <v>0.50480769230769229</v>
      </c>
      <c r="BP232" s="64">
        <f t="shared" si="40"/>
        <v>0.50641025641025639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198</v>
      </c>
      <c r="Y233" s="387">
        <f t="shared" si="36"/>
        <v>199.2</v>
      </c>
      <c r="Z233" s="36">
        <f t="shared" si="41"/>
        <v>0.62499000000000005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220.44000000000003</v>
      </c>
      <c r="BN233" s="64">
        <f t="shared" si="38"/>
        <v>221.77599999999998</v>
      </c>
      <c r="BO233" s="64">
        <f t="shared" si="39"/>
        <v>0.52884615384615385</v>
      </c>
      <c r="BP233" s="64">
        <f t="shared" si="40"/>
        <v>0.53205128205128205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155</v>
      </c>
      <c r="Y235" s="387">
        <f t="shared" si="36"/>
        <v>156</v>
      </c>
      <c r="Z235" s="36">
        <f t="shared" si="41"/>
        <v>0.48945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172.56666666666669</v>
      </c>
      <c r="BN235" s="64">
        <f t="shared" si="38"/>
        <v>173.68000000000004</v>
      </c>
      <c r="BO235" s="64">
        <f t="shared" si="39"/>
        <v>0.41399572649572652</v>
      </c>
      <c r="BP235" s="64">
        <f t="shared" si="40"/>
        <v>0.41666666666666663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14</v>
      </c>
      <c r="Y236" s="387">
        <f t="shared" si="36"/>
        <v>14.399999999999999</v>
      </c>
      <c r="Z236" s="36">
        <f t="shared" si="41"/>
        <v>4.5179999999999998E-2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15.621666666666666</v>
      </c>
      <c r="BN236" s="64">
        <f t="shared" si="38"/>
        <v>16.067999999999998</v>
      </c>
      <c r="BO236" s="64">
        <f t="shared" si="39"/>
        <v>3.7393162393162399E-2</v>
      </c>
      <c r="BP236" s="64">
        <f t="shared" si="40"/>
        <v>3.8461538461538464E-2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306.62687886825819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2.42631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775</v>
      </c>
      <c r="Y238" s="388">
        <f>IFERROR(SUM(Y226:Y236),"0")</f>
        <v>782.99999999999989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34</v>
      </c>
      <c r="Y297" s="387">
        <f>IFERROR(IF(X297="",0,CEILING((X297/$H297),1)*$H297),"")</f>
        <v>36</v>
      </c>
      <c r="Z297" s="36">
        <f>IFERROR(IF(Y297=0,"",ROUNDUP(Y297/H297,0)*0.00753),"")</f>
        <v>0.11295000000000001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37.853333333333332</v>
      </c>
      <c r="BN297" s="64">
        <f>IFERROR(Y297*I297/H297,"0")</f>
        <v>40.080000000000005</v>
      </c>
      <c r="BO297" s="64">
        <f>IFERROR(1/J297*(X297/H297),"0")</f>
        <v>9.0811965811965822E-2</v>
      </c>
      <c r="BP297" s="64">
        <f>IFERROR(1/J297*(Y297/H297),"0")</f>
        <v>9.6153846153846145E-2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48</v>
      </c>
      <c r="Y298" s="387">
        <f>IFERROR(IF(X298="",0,CEILING((X298/$H298),1)*$H298),"")</f>
        <v>48</v>
      </c>
      <c r="Z298" s="36">
        <f>IFERROR(IF(Y298=0,"",ROUNDUP(Y298/H298,0)*0.00753),"")</f>
        <v>0.15060000000000001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52.000000000000007</v>
      </c>
      <c r="BN298" s="64">
        <f>IFERROR(Y298*I298/H298,"0")</f>
        <v>52.000000000000007</v>
      </c>
      <c r="BO298" s="64">
        <f>IFERROR(1/J298*(X298/H298),"0")</f>
        <v>0.12820512820512819</v>
      </c>
      <c r="BP298" s="64">
        <f>IFERROR(1/J298*(Y298/H298),"0")</f>
        <v>0.12820512820512819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34.166666666666671</v>
      </c>
      <c r="Y300" s="388">
        <f>IFERROR(Y295/H295,"0")+IFERROR(Y296/H296,"0")+IFERROR(Y297/H297,"0")+IFERROR(Y298/H298,"0")+IFERROR(Y299/H299,"0")</f>
        <v>35</v>
      </c>
      <c r="Z300" s="388">
        <f>IFERROR(IF(Z295="",0,Z295),"0")+IFERROR(IF(Z296="",0,Z296),"0")+IFERROR(IF(Z297="",0,Z297),"0")+IFERROR(IF(Z298="",0,Z298),"0")+IFERROR(IF(Z299="",0,Z299),"0")</f>
        <v>0.26355000000000001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82</v>
      </c>
      <c r="Y301" s="388">
        <f>IFERROR(SUM(Y295:Y299),"0")</f>
        <v>84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110</v>
      </c>
      <c r="Y347" s="387">
        <f>IFERROR(IF(X347="",0,CEILING((X347/$H347),1)*$H347),"")</f>
        <v>117</v>
      </c>
      <c r="Z347" s="36">
        <f>IFERROR(IF(Y347=0,"",ROUNDUP(Y347/H347,0)*0.02175),"")</f>
        <v>0.32624999999999998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117.95384615384617</v>
      </c>
      <c r="BN347" s="64">
        <f>IFERROR(Y347*I347/H347,"0")</f>
        <v>125.46000000000001</v>
      </c>
      <c r="BO347" s="64">
        <f>IFERROR(1/J347*(X347/H347),"0")</f>
        <v>0.25183150183150182</v>
      </c>
      <c r="BP347" s="64">
        <f>IFERROR(1/J347*(Y347/H347),"0")</f>
        <v>0.26785714285714285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14.102564102564102</v>
      </c>
      <c r="Y349" s="388">
        <f>IFERROR(Y346/H346,"0")+IFERROR(Y347/H347,"0")+IFERROR(Y348/H348,"0")</f>
        <v>15</v>
      </c>
      <c r="Z349" s="388">
        <f>IFERROR(IF(Z346="",0,Z346),"0")+IFERROR(IF(Z347="",0,Z347),"0")+IFERROR(IF(Z348="",0,Z348),"0")</f>
        <v>0.32624999999999998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110</v>
      </c>
      <c r="Y350" s="388">
        <f>IFERROR(SUM(Y346:Y348),"0")</f>
        <v>117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703</v>
      </c>
      <c r="Y379" s="387">
        <f t="shared" si="67"/>
        <v>705</v>
      </c>
      <c r="Z379" s="36">
        <f>IFERROR(IF(Y379=0,"",ROUNDUP(Y379/H379,0)*0.02175),"")</f>
        <v>1.0222499999999999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725.49599999999998</v>
      </c>
      <c r="BN379" s="64">
        <f t="shared" si="69"/>
        <v>727.56</v>
      </c>
      <c r="BO379" s="64">
        <f t="shared" si="70"/>
        <v>0.97638888888888886</v>
      </c>
      <c r="BP379" s="64">
        <f t="shared" si="71"/>
        <v>0.97916666666666663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50</v>
      </c>
      <c r="Y381" s="387">
        <f t="shared" si="67"/>
        <v>60</v>
      </c>
      <c r="Z381" s="36">
        <f>IFERROR(IF(Y381=0,"",ROUNDUP(Y381/H381,0)*0.02175),"")</f>
        <v>8.6999999999999994E-2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51.6</v>
      </c>
      <c r="BN381" s="64">
        <f t="shared" si="69"/>
        <v>61.92</v>
      </c>
      <c r="BO381" s="64">
        <f t="shared" si="70"/>
        <v>6.9444444444444448E-2</v>
      </c>
      <c r="BP381" s="64">
        <f t="shared" si="71"/>
        <v>8.3333333333333329E-2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681</v>
      </c>
      <c r="Y383" s="387">
        <f t="shared" si="67"/>
        <v>690</v>
      </c>
      <c r="Z383" s="36">
        <f>IFERROR(IF(Y383=0,"",ROUNDUP(Y383/H383,0)*0.02175),"")</f>
        <v>1.0004999999999999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702.79200000000003</v>
      </c>
      <c r="BN383" s="64">
        <f t="shared" si="69"/>
        <v>712.08</v>
      </c>
      <c r="BO383" s="64">
        <f t="shared" si="70"/>
        <v>0.9458333333333333</v>
      </c>
      <c r="BP383" s="64">
        <f t="shared" si="71"/>
        <v>0.95833333333333326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95.6</v>
      </c>
      <c r="Y387" s="388">
        <f>IFERROR(Y378/H378,"0")+IFERROR(Y379/H379,"0")+IFERROR(Y380/H380,"0")+IFERROR(Y381/H381,"0")+IFERROR(Y382/H382,"0")+IFERROR(Y383/H383,"0")+IFERROR(Y384/H384,"0")+IFERROR(Y385/H385,"0")+IFERROR(Y386/H386,"0")</f>
        <v>97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2.10975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1434</v>
      </c>
      <c r="Y388" s="388">
        <f>IFERROR(SUM(Y378:Y386),"0")</f>
        <v>1455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92</v>
      </c>
      <c r="Y401" s="387">
        <f>IFERROR(IF(X401="",0,CEILING((X401/$H401),1)*$H401),"")</f>
        <v>93.6</v>
      </c>
      <c r="Z401" s="36">
        <f>IFERROR(IF(Y401=0,"",ROUNDUP(Y401/H401,0)*0.02175),"")</f>
        <v>0.26100000000000001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98.652307692307701</v>
      </c>
      <c r="BN401" s="64">
        <f>IFERROR(Y401*I401/H401,"0")</f>
        <v>100.36800000000001</v>
      </c>
      <c r="BO401" s="64">
        <f>IFERROR(1/J401*(X401/H401),"0")</f>
        <v>0.21062271062271062</v>
      </c>
      <c r="BP401" s="64">
        <f>IFERROR(1/J401*(Y401/H401),"0")</f>
        <v>0.21428571428571427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11.794871794871796</v>
      </c>
      <c r="Y403" s="388">
        <f>IFERROR(Y401/H401,"0")+IFERROR(Y402/H402,"0")</f>
        <v>12</v>
      </c>
      <c r="Z403" s="388">
        <f>IFERROR(IF(Z401="",0,Z401),"0")+IFERROR(IF(Z402="",0,Z402),"0")</f>
        <v>0.26100000000000001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92</v>
      </c>
      <c r="Y404" s="388">
        <f>IFERROR(SUM(Y401:Y402),"0")</f>
        <v>93.6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94</v>
      </c>
      <c r="Y419" s="387">
        <f>IFERROR(IF(X419="",0,CEILING((X419/$H419),1)*$H419),"")</f>
        <v>101.39999999999999</v>
      </c>
      <c r="Z419" s="36">
        <f>IFERROR(IF(Y419=0,"",ROUNDUP(Y419/H419,0)*0.02175),"")</f>
        <v>0.28275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100.79692307692309</v>
      </c>
      <c r="BN419" s="64">
        <f>IFERROR(Y419*I419/H419,"0")</f>
        <v>108.732</v>
      </c>
      <c r="BO419" s="64">
        <f>IFERROR(1/J419*(X419/H419),"0")</f>
        <v>0.21520146520146519</v>
      </c>
      <c r="BP419" s="64">
        <f>IFERROR(1/J419*(Y419/H419),"0")</f>
        <v>0.23214285714285712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12.051282051282051</v>
      </c>
      <c r="Y424" s="388">
        <f>IFERROR(Y419/H419,"0")+IFERROR(Y420/H420,"0")+IFERROR(Y421/H421,"0")+IFERROR(Y422/H422,"0")+IFERROR(Y423/H423,"0")</f>
        <v>13</v>
      </c>
      <c r="Z424" s="388">
        <f>IFERROR(IF(Z419="",0,Z419),"0")+IFERROR(IF(Z420="",0,Z420),"0")+IFERROR(IF(Z421="",0,Z421),"0")+IFERROR(IF(Z422="",0,Z422),"0")+IFERROR(IF(Z423="",0,Z423),"0")</f>
        <v>0.28275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94</v>
      </c>
      <c r="Y425" s="388">
        <f>IFERROR(SUM(Y419:Y423),"0")</f>
        <v>101.39999999999999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152</v>
      </c>
      <c r="Y440" s="387">
        <f t="shared" si="72"/>
        <v>155.4</v>
      </c>
      <c r="Z440" s="36">
        <f>IFERROR(IF(Y440=0,"",ROUNDUP(Y440/H440,0)*0.00753),"")</f>
        <v>0.27861000000000002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160.3238095238095</v>
      </c>
      <c r="BN440" s="64">
        <f t="shared" si="74"/>
        <v>163.91</v>
      </c>
      <c r="BO440" s="64">
        <f t="shared" si="75"/>
        <v>0.23199023199023197</v>
      </c>
      <c r="BP440" s="64">
        <f t="shared" si="76"/>
        <v>0.23717948717948717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8</v>
      </c>
      <c r="Y448" s="387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8.4952380952380953</v>
      </c>
      <c r="BN448" s="64">
        <f t="shared" si="74"/>
        <v>8.92</v>
      </c>
      <c r="BO448" s="64">
        <f t="shared" si="75"/>
        <v>1.6280016280016282E-2</v>
      </c>
      <c r="BP448" s="64">
        <f t="shared" si="76"/>
        <v>1.7094017094017096E-2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0.29869000000000001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160</v>
      </c>
      <c r="Y459" s="388">
        <f>IFERROR(SUM(Y437:Y457),"0")</f>
        <v>163.80000000000001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381</v>
      </c>
      <c r="Y475" s="387">
        <f t="shared" ref="Y475:Y480" si="78">IFERROR(IF(X475="",0,CEILING((X475/$H475),1)*$H475),"")</f>
        <v>382.2</v>
      </c>
      <c r="Z475" s="36">
        <f>IFERROR(IF(Y475=0,"",ROUNDUP(Y475/H475,0)*0.00753),"")</f>
        <v>0.68523000000000001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401.8642857142857</v>
      </c>
      <c r="BN475" s="64">
        <f t="shared" ref="BN475:BN480" si="80">IFERROR(Y475*I475/H475,"0")</f>
        <v>403.12999999999994</v>
      </c>
      <c r="BO475" s="64">
        <f t="shared" ref="BO475:BO480" si="81">IFERROR(1/J475*(X475/H475),"0")</f>
        <v>0.58150183150183143</v>
      </c>
      <c r="BP475" s="64">
        <f t="shared" ref="BP475:BP480" si="82">IFERROR(1/J475*(Y475/H475),"0")</f>
        <v>0.58333333333333326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90.714285714285708</v>
      </c>
      <c r="Y481" s="388">
        <f>IFERROR(Y475/H475,"0")+IFERROR(Y476/H476,"0")+IFERROR(Y477/H477,"0")+IFERROR(Y478/H478,"0")+IFERROR(Y479/H479,"0")+IFERROR(Y480/H480,"0")</f>
        <v>91</v>
      </c>
      <c r="Z481" s="388">
        <f>IFERROR(IF(Z475="",0,Z475),"0")+IFERROR(IF(Z476="",0,Z476),"0")+IFERROR(IF(Z477="",0,Z477),"0")+IFERROR(IF(Z478="",0,Z478),"0")+IFERROR(IF(Z479="",0,Z479),"0")+IFERROR(IF(Z480="",0,Z480),"0")</f>
        <v>0.68523000000000001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381</v>
      </c>
      <c r="Y482" s="388">
        <f>IFERROR(SUM(Y475:Y480),"0")</f>
        <v>382.2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151</v>
      </c>
      <c r="Y505" s="387">
        <f t="shared" si="83"/>
        <v>153.12</v>
      </c>
      <c r="Z505" s="36">
        <f t="shared" si="84"/>
        <v>0.34683999999999998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161.29545454545453</v>
      </c>
      <c r="BN505" s="64">
        <f t="shared" si="86"/>
        <v>163.56</v>
      </c>
      <c r="BO505" s="64">
        <f t="shared" si="87"/>
        <v>0.27498543123543123</v>
      </c>
      <c r="BP505" s="64">
        <f t="shared" si="88"/>
        <v>0.27884615384615385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141</v>
      </c>
      <c r="Y507" s="387">
        <f t="shared" si="83"/>
        <v>142.56</v>
      </c>
      <c r="Z507" s="36">
        <f t="shared" si="84"/>
        <v>0.32291999999999998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150.61363636363635</v>
      </c>
      <c r="BN507" s="64">
        <f t="shared" si="86"/>
        <v>152.27999999999997</v>
      </c>
      <c r="BO507" s="64">
        <f t="shared" si="87"/>
        <v>0.25677447552447552</v>
      </c>
      <c r="BP507" s="64">
        <f t="shared" si="88"/>
        <v>0.25961538461538464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55.303030303030297</v>
      </c>
      <c r="Y510" s="388">
        <f>IFERROR(Y502/H502,"0")+IFERROR(Y503/H503,"0")+IFERROR(Y504/H504,"0")+IFERROR(Y505/H505,"0")+IFERROR(Y506/H506,"0")+IFERROR(Y507/H507,"0")+IFERROR(Y508/H508,"0")+IFERROR(Y509/H509,"0")</f>
        <v>56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0.66975999999999991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292</v>
      </c>
      <c r="Y511" s="388">
        <f>IFERROR(SUM(Y502:Y509),"0")</f>
        <v>295.68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64</v>
      </c>
      <c r="Y513" s="387">
        <f>IFERROR(IF(X513="",0,CEILING((X513/$H513),1)*$H513),"")</f>
        <v>68.64</v>
      </c>
      <c r="Z513" s="36">
        <f>IFERROR(IF(Y513=0,"",ROUNDUP(Y513/H513,0)*0.01196),"")</f>
        <v>0.15548000000000001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68.36363636363636</v>
      </c>
      <c r="BN513" s="64">
        <f>IFERROR(Y513*I513/H513,"0")</f>
        <v>73.319999999999993</v>
      </c>
      <c r="BO513" s="64">
        <f>IFERROR(1/J513*(X513/H513),"0")</f>
        <v>0.11655011655011656</v>
      </c>
      <c r="BP513" s="64">
        <f>IFERROR(1/J513*(Y513/H513),"0")</f>
        <v>0.125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12.121212121212121</v>
      </c>
      <c r="Y515" s="388">
        <f>IFERROR(Y513/H513,"0")+IFERROR(Y514/H514,"0")</f>
        <v>13</v>
      </c>
      <c r="Z515" s="388">
        <f>IFERROR(IF(Z513="",0,Z513),"0")+IFERROR(IF(Z514="",0,Z514),"0")</f>
        <v>0.15548000000000001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64</v>
      </c>
      <c r="Y516" s="388">
        <f>IFERROR(SUM(Y513:Y514),"0")</f>
        <v>68.64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16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17.09090909090909</v>
      </c>
      <c r="BN519" s="64">
        <f t="shared" si="91"/>
        <v>22.56</v>
      </c>
      <c r="BO519" s="64">
        <f t="shared" si="92"/>
        <v>2.913752913752914E-2</v>
      </c>
      <c r="BP519" s="64">
        <f t="shared" si="93"/>
        <v>3.8461538461538464E-2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50</v>
      </c>
      <c r="Y520" s="387">
        <f t="shared" si="89"/>
        <v>52.800000000000004</v>
      </c>
      <c r="Z520" s="36">
        <f>IFERROR(IF(Y520=0,"",ROUNDUP(Y520/H520,0)*0.01196),"")</f>
        <v>0.1196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53.409090909090907</v>
      </c>
      <c r="BN520" s="64">
        <f t="shared" si="91"/>
        <v>56.400000000000006</v>
      </c>
      <c r="BO520" s="64">
        <f t="shared" si="92"/>
        <v>9.1054778554778545E-2</v>
      </c>
      <c r="BP520" s="64">
        <f t="shared" si="93"/>
        <v>9.6153846153846159E-2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12.5</v>
      </c>
      <c r="Y524" s="388">
        <f>IFERROR(Y518/H518,"0")+IFERROR(Y519/H519,"0")+IFERROR(Y520/H520,"0")+IFERROR(Y521/H521,"0")+IFERROR(Y522/H522,"0")+IFERROR(Y523/H523,"0")</f>
        <v>14</v>
      </c>
      <c r="Z524" s="388">
        <f>IFERROR(IF(Z518="",0,Z518),"0")+IFERROR(IF(Z519="",0,Z519),"0")+IFERROR(IF(Z520="",0,Z520),"0")+IFERROR(IF(Z521="",0,Z521),"0")+IFERROR(IF(Z522="",0,Z522),"0")+IFERROR(IF(Z523="",0,Z523),"0")</f>
        <v>0.16744000000000001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66</v>
      </c>
      <c r="Y525" s="388">
        <f>IFERROR(SUM(Y518:Y523),"0")</f>
        <v>73.92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80</v>
      </c>
      <c r="Y567" s="387">
        <f>IFERROR(IF(X567="",0,CEILING((X567/$H567),1)*$H567),"")</f>
        <v>85.8</v>
      </c>
      <c r="Z567" s="36">
        <f>IFERROR(IF(Y567=0,"",ROUNDUP(Y567/H567,0)*0.02175),"")</f>
        <v>0.23924999999999999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85.784615384615407</v>
      </c>
      <c r="BN567" s="64">
        <f>IFERROR(Y567*I567/H567,"0")</f>
        <v>92.004000000000005</v>
      </c>
      <c r="BO567" s="64">
        <f>IFERROR(1/J567*(X567/H567),"0")</f>
        <v>0.18315018315018317</v>
      </c>
      <c r="BP567" s="64">
        <f>IFERROR(1/J567*(Y567/H567),"0")</f>
        <v>0.19642857142857142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10.256410256410257</v>
      </c>
      <c r="Y571" s="388">
        <f>IFERROR(Y567/H567,"0")+IFERROR(Y568/H568,"0")+IFERROR(Y569/H569,"0")+IFERROR(Y570/H570,"0")</f>
        <v>11</v>
      </c>
      <c r="Z571" s="388">
        <f>IFERROR(IF(Z567="",0,Z567),"0")+IFERROR(IF(Z568="",0,Z568),"0")+IFERROR(IF(Z569="",0,Z569),"0")+IFERROR(IF(Z570="",0,Z570),"0")</f>
        <v>0.23924999999999999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80</v>
      </c>
      <c r="Y572" s="388">
        <f>IFERROR(SUM(Y567:Y570),"0")</f>
        <v>85.8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4638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4772.0400000000009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4911.9573284684657</v>
      </c>
      <c r="Y599" s="388">
        <f>IFERROR(SUM(BN22:BN595),"0")</f>
        <v>5053.6759999999995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9</v>
      </c>
      <c r="Y600" s="38">
        <f>ROUNDUP(SUM(BP22:BP595),0)</f>
        <v>9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5136.9573284684657</v>
      </c>
      <c r="Y601" s="388">
        <f>GrossWeightTotalR+PalletQtyTotalR*25</f>
        <v>5278.6759999999995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854.24315425953353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875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9.8668399999999998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25.6</v>
      </c>
      <c r="E608" s="46">
        <f>IFERROR(Y108*1,"0")+IFERROR(Y109*1,"0")+IFERROR(Y110*1,"0")+IFERROR(Y114*1,"0")+IFERROR(Y115*1,"0")+IFERROR(Y116*1,"0")+IFERROR(Y117*1,"0")+IFERROR(Y118*1,"0")</f>
        <v>168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65.599999999999994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184.8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1020.6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84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117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1848.6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101.39999999999999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163.80000000000001</v>
      </c>
      <c r="Z608" s="46">
        <f>IFERROR(Y471*1,"0")+IFERROR(Y475*1,"0")+IFERROR(Y476*1,"0")+IFERROR(Y477*1,"0")+IFERROR(Y478*1,"0")+IFERROR(Y479*1,"0")+IFERROR(Y480*1,"0")+IFERROR(Y484*1,"0")</f>
        <v>382.2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438.24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85.8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34,00"/>
        <filter val="1,00"/>
        <filter val="1,11"/>
        <filter val="1,34"/>
        <filter val="10,26"/>
        <filter val="105,00"/>
        <filter val="11,79"/>
        <filter val="110,00"/>
        <filter val="12,00"/>
        <filter val="12,05"/>
        <filter val="12,12"/>
        <filter val="12,50"/>
        <filter val="128,00"/>
        <filter val="132,00"/>
        <filter val="14,00"/>
        <filter val="14,10"/>
        <filter val="141,00"/>
        <filter val="15,00"/>
        <filter val="15,56"/>
        <filter val="151,00"/>
        <filter val="152,00"/>
        <filter val="155,00"/>
        <filter val="16,00"/>
        <filter val="160,00"/>
        <filter val="164,00"/>
        <filter val="177,00"/>
        <filter val="189,00"/>
        <filter val="198,00"/>
        <filter val="20,00"/>
        <filter val="20,36"/>
        <filter val="23,00"/>
        <filter val="233,00"/>
        <filter val="292,00"/>
        <filter val="300,00"/>
        <filter val="306,63"/>
        <filter val="32,00"/>
        <filter val="34,00"/>
        <filter val="34,17"/>
        <filter val="36,00"/>
        <filter val="38,00"/>
        <filter val="381,00"/>
        <filter val="4 638,00"/>
        <filter val="4 911,96"/>
        <filter val="4,00"/>
        <filter val="40,00"/>
        <filter val="42,00"/>
        <filter val="43,15"/>
        <filter val="43,81"/>
        <filter val="44,00"/>
        <filter val="48,00"/>
        <filter val="49,00"/>
        <filter val="5 136,96"/>
        <filter val="5,00"/>
        <filter val="5,19"/>
        <filter val="50,00"/>
        <filter val="55,30"/>
        <filter val="59,00"/>
        <filter val="64,00"/>
        <filter val="66,00"/>
        <filter val="681,00"/>
        <filter val="7,00"/>
        <filter val="7,50"/>
        <filter val="703,00"/>
        <filter val="775,00"/>
        <filter val="8,00"/>
        <filter val="80,00"/>
        <filter val="81,00"/>
        <filter val="82,00"/>
        <filter val="854,24"/>
        <filter val="9"/>
        <filter val="90,71"/>
        <filter val="92,00"/>
        <filter val="94,00"/>
        <filter val="95,00"/>
        <filter val="95,6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