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9E11F7C-A09F-46CE-8089-817E3249D5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Y350" i="1" s="1"/>
  <c r="P346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Y316" i="1" s="1"/>
  <c r="P314" i="1"/>
  <c r="BP313" i="1"/>
  <c r="BO313" i="1"/>
  <c r="BN313" i="1"/>
  <c r="BM313" i="1"/>
  <c r="Z313" i="1"/>
  <c r="Y313" i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O278" i="1"/>
  <c r="BM278" i="1"/>
  <c r="Y278" i="1"/>
  <c r="P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N255" i="1"/>
  <c r="BM255" i="1"/>
  <c r="Z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P240" i="1" s="1"/>
  <c r="P240" i="1"/>
  <c r="X238" i="1"/>
  <c r="X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BP185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X175" i="1"/>
  <c r="X174" i="1"/>
  <c r="BO173" i="1"/>
  <c r="BM173" i="1"/>
  <c r="Y173" i="1"/>
  <c r="BP173" i="1" s="1"/>
  <c r="P173" i="1"/>
  <c r="BO172" i="1"/>
  <c r="BM172" i="1"/>
  <c r="Y172" i="1"/>
  <c r="Y174" i="1" s="1"/>
  <c r="P172" i="1"/>
  <c r="BP171" i="1"/>
  <c r="BO171" i="1"/>
  <c r="BN171" i="1"/>
  <c r="BM171" i="1"/>
  <c r="Z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Y160" i="1"/>
  <c r="BP160" i="1" s="1"/>
  <c r="P160" i="1"/>
  <c r="X158" i="1"/>
  <c r="X157" i="1"/>
  <c r="BO156" i="1"/>
  <c r="BM156" i="1"/>
  <c r="Y156" i="1"/>
  <c r="BP156" i="1" s="1"/>
  <c r="P156" i="1"/>
  <c r="BO155" i="1"/>
  <c r="BM155" i="1"/>
  <c r="Y155" i="1"/>
  <c r="G608" i="1" s="1"/>
  <c r="P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P132" i="1"/>
  <c r="BO131" i="1"/>
  <c r="BM131" i="1"/>
  <c r="Y131" i="1"/>
  <c r="BP131" i="1" s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P80" i="1"/>
  <c r="BO79" i="1"/>
  <c r="BM79" i="1"/>
  <c r="Y79" i="1"/>
  <c r="BP79" i="1" s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A10" i="1" s="1"/>
  <c r="D7" i="1"/>
  <c r="Q6" i="1"/>
  <c r="P2" i="1"/>
  <c r="BP268" i="1" l="1"/>
  <c r="BN268" i="1"/>
  <c r="Z268" i="1"/>
  <c r="BP297" i="1"/>
  <c r="BN297" i="1"/>
  <c r="Z297" i="1"/>
  <c r="BP341" i="1"/>
  <c r="BN341" i="1"/>
  <c r="Z341" i="1"/>
  <c r="BP353" i="1"/>
  <c r="BN353" i="1"/>
  <c r="Z353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B608" i="1"/>
  <c r="X600" i="1"/>
  <c r="X598" i="1"/>
  <c r="Z26" i="1"/>
  <c r="BN26" i="1"/>
  <c r="Y37" i="1"/>
  <c r="Z54" i="1"/>
  <c r="BN54" i="1"/>
  <c r="Z69" i="1"/>
  <c r="BN69" i="1"/>
  <c r="Z74" i="1"/>
  <c r="BN74" i="1"/>
  <c r="Y81" i="1"/>
  <c r="Z85" i="1"/>
  <c r="BN85" i="1"/>
  <c r="Z109" i="1"/>
  <c r="BN109" i="1"/>
  <c r="Y120" i="1"/>
  <c r="Z126" i="1"/>
  <c r="BN126" i="1"/>
  <c r="Z131" i="1"/>
  <c r="BN131" i="1"/>
  <c r="Y137" i="1"/>
  <c r="Z134" i="1"/>
  <c r="BN134" i="1"/>
  <c r="Y146" i="1"/>
  <c r="Z143" i="1"/>
  <c r="BN143" i="1"/>
  <c r="Z160" i="1"/>
  <c r="BN160" i="1"/>
  <c r="Y163" i="1"/>
  <c r="Z177" i="1"/>
  <c r="BN177" i="1"/>
  <c r="Z187" i="1"/>
  <c r="BN187" i="1"/>
  <c r="Z193" i="1"/>
  <c r="BN193" i="1"/>
  <c r="Z206" i="1"/>
  <c r="BN206" i="1"/>
  <c r="Z220" i="1"/>
  <c r="BN220" i="1"/>
  <c r="Z230" i="1"/>
  <c r="BN230" i="1"/>
  <c r="Z240" i="1"/>
  <c r="BN240" i="1"/>
  <c r="Z251" i="1"/>
  <c r="BN251" i="1"/>
  <c r="BP276" i="1"/>
  <c r="BN276" i="1"/>
  <c r="Z276" i="1"/>
  <c r="U608" i="1"/>
  <c r="BP331" i="1"/>
  <c r="BN331" i="1"/>
  <c r="Z331" i="1"/>
  <c r="BP352" i="1"/>
  <c r="BN352" i="1"/>
  <c r="Z352" i="1"/>
  <c r="BP372" i="1"/>
  <c r="BN372" i="1"/>
  <c r="Z372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Z571" i="1" s="1"/>
  <c r="BP569" i="1"/>
  <c r="BN569" i="1"/>
  <c r="Z569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2" i="1"/>
  <c r="BN242" i="1"/>
  <c r="Z242" i="1"/>
  <c r="BP253" i="1"/>
  <c r="BN253" i="1"/>
  <c r="Z253" i="1"/>
  <c r="BP266" i="1"/>
  <c r="BN266" i="1"/>
  <c r="Z266" i="1"/>
  <c r="BP274" i="1"/>
  <c r="BN274" i="1"/>
  <c r="Z274" i="1"/>
  <c r="BP290" i="1"/>
  <c r="BN290" i="1"/>
  <c r="Z290" i="1"/>
  <c r="BP295" i="1"/>
  <c r="BN295" i="1"/>
  <c r="Z295" i="1"/>
  <c r="BP320" i="1"/>
  <c r="BN320" i="1"/>
  <c r="Z320" i="1"/>
  <c r="BP325" i="1"/>
  <c r="BN325" i="1"/>
  <c r="Z325" i="1"/>
  <c r="BP339" i="1"/>
  <c r="BN339" i="1"/>
  <c r="Z339" i="1"/>
  <c r="V608" i="1"/>
  <c r="Y367" i="1"/>
  <c r="BP366" i="1"/>
  <c r="BN366" i="1"/>
  <c r="Z366" i="1"/>
  <c r="Z367" i="1" s="1"/>
  <c r="Y374" i="1"/>
  <c r="BP370" i="1"/>
  <c r="BN370" i="1"/>
  <c r="Z370" i="1"/>
  <c r="Y373" i="1"/>
  <c r="X599" i="1"/>
  <c r="X601" i="1" s="1"/>
  <c r="X602" i="1"/>
  <c r="Y36" i="1"/>
  <c r="Z28" i="1"/>
  <c r="BN28" i="1"/>
  <c r="Z34" i="1"/>
  <c r="BN34" i="1"/>
  <c r="C608" i="1"/>
  <c r="Z56" i="1"/>
  <c r="BN56" i="1"/>
  <c r="Z62" i="1"/>
  <c r="BN62" i="1"/>
  <c r="BP62" i="1"/>
  <c r="Y65" i="1"/>
  <c r="D608" i="1"/>
  <c r="Z71" i="1"/>
  <c r="BN71" i="1"/>
  <c r="Z72" i="1"/>
  <c r="BN72" i="1"/>
  <c r="Z78" i="1"/>
  <c r="BN78" i="1"/>
  <c r="BP78" i="1"/>
  <c r="Z79" i="1"/>
  <c r="BN79" i="1"/>
  <c r="Y82" i="1"/>
  <c r="Y90" i="1"/>
  <c r="Z87" i="1"/>
  <c r="BN87" i="1"/>
  <c r="Y99" i="1"/>
  <c r="Z102" i="1"/>
  <c r="BN102" i="1"/>
  <c r="E608" i="1"/>
  <c r="Z115" i="1"/>
  <c r="BN115" i="1"/>
  <c r="Z124" i="1"/>
  <c r="BN124" i="1"/>
  <c r="Y136" i="1"/>
  <c r="Z140" i="1"/>
  <c r="BN140" i="1"/>
  <c r="Z141" i="1"/>
  <c r="BN141" i="1"/>
  <c r="Z145" i="1"/>
  <c r="BN145" i="1"/>
  <c r="Y151" i="1"/>
  <c r="Z156" i="1"/>
  <c r="BN156" i="1"/>
  <c r="Y162" i="1"/>
  <c r="Z166" i="1"/>
  <c r="BN166" i="1"/>
  <c r="Z173" i="1"/>
  <c r="BN173" i="1"/>
  <c r="Z179" i="1"/>
  <c r="BN179" i="1"/>
  <c r="Z185" i="1"/>
  <c r="BN185" i="1"/>
  <c r="Y188" i="1"/>
  <c r="BP199" i="1"/>
  <c r="BN199" i="1"/>
  <c r="Z199" i="1"/>
  <c r="BP218" i="1"/>
  <c r="BN218" i="1"/>
  <c r="Z218" i="1"/>
  <c r="BP228" i="1"/>
  <c r="BN228" i="1"/>
  <c r="Z228" i="1"/>
  <c r="BP236" i="1"/>
  <c r="BN236" i="1"/>
  <c r="Z236" i="1"/>
  <c r="BP249" i="1"/>
  <c r="BN249" i="1"/>
  <c r="Z249" i="1"/>
  <c r="BP262" i="1"/>
  <c r="BN262" i="1"/>
  <c r="Z262" i="1"/>
  <c r="BP273" i="1"/>
  <c r="BN273" i="1"/>
  <c r="Z273" i="1"/>
  <c r="BP278" i="1"/>
  <c r="BN278" i="1"/>
  <c r="Z278" i="1"/>
  <c r="Y291" i="1"/>
  <c r="BP299" i="1"/>
  <c r="BN299" i="1"/>
  <c r="Z299" i="1"/>
  <c r="BP321" i="1"/>
  <c r="BN321" i="1"/>
  <c r="Z321" i="1"/>
  <c r="BP333" i="1"/>
  <c r="BN333" i="1"/>
  <c r="Z333" i="1"/>
  <c r="BP347" i="1"/>
  <c r="BN347" i="1"/>
  <c r="Z347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Y238" i="1"/>
  <c r="Y258" i="1"/>
  <c r="Y315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BP583" i="1"/>
  <c r="BN583" i="1"/>
  <c r="Z583" i="1"/>
  <c r="Y593" i="1"/>
  <c r="Y592" i="1"/>
  <c r="BP591" i="1"/>
  <c r="BN591" i="1"/>
  <c r="Z591" i="1"/>
  <c r="Z592" i="1" s="1"/>
  <c r="Y357" i="1"/>
  <c r="Y356" i="1"/>
  <c r="Y362" i="1"/>
  <c r="Y399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BN63" i="1"/>
  <c r="BP63" i="1"/>
  <c r="Z68" i="1"/>
  <c r="BN68" i="1"/>
  <c r="BP68" i="1"/>
  <c r="Z70" i="1"/>
  <c r="BN70" i="1"/>
  <c r="Z73" i="1"/>
  <c r="BN73" i="1"/>
  <c r="Y76" i="1"/>
  <c r="Z80" i="1"/>
  <c r="BN80" i="1"/>
  <c r="BP80" i="1"/>
  <c r="Z84" i="1"/>
  <c r="BN84" i="1"/>
  <c r="BP84" i="1"/>
  <c r="Z86" i="1"/>
  <c r="BN86" i="1"/>
  <c r="Z88" i="1"/>
  <c r="BN88" i="1"/>
  <c r="Y91" i="1"/>
  <c r="Z93" i="1"/>
  <c r="BN93" i="1"/>
  <c r="BP93" i="1"/>
  <c r="Z94" i="1"/>
  <c r="BN94" i="1"/>
  <c r="Z95" i="1"/>
  <c r="BN95" i="1"/>
  <c r="Z97" i="1"/>
  <c r="BN97" i="1"/>
  <c r="Y98" i="1"/>
  <c r="Z101" i="1"/>
  <c r="BN101" i="1"/>
  <c r="BP101" i="1"/>
  <c r="Z103" i="1"/>
  <c r="BN103" i="1"/>
  <c r="Y104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Y119" i="1"/>
  <c r="Z123" i="1"/>
  <c r="BN123" i="1"/>
  <c r="BP123" i="1"/>
  <c r="Z125" i="1"/>
  <c r="BN125" i="1"/>
  <c r="Z127" i="1"/>
  <c r="BN127" i="1"/>
  <c r="Y128" i="1"/>
  <c r="Z132" i="1"/>
  <c r="BN132" i="1"/>
  <c r="BP132" i="1"/>
  <c r="Z133" i="1"/>
  <c r="BN133" i="1"/>
  <c r="Z135" i="1"/>
  <c r="BN135" i="1"/>
  <c r="Z139" i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BN155" i="1"/>
  <c r="BP155" i="1"/>
  <c r="Y158" i="1"/>
  <c r="Z161" i="1"/>
  <c r="Z162" i="1" s="1"/>
  <c r="BN161" i="1"/>
  <c r="BP161" i="1"/>
  <c r="Z165" i="1"/>
  <c r="BN165" i="1"/>
  <c r="BP165" i="1"/>
  <c r="Y168" i="1"/>
  <c r="H608" i="1"/>
  <c r="Z172" i="1"/>
  <c r="Z174" i="1" s="1"/>
  <c r="BN172" i="1"/>
  <c r="BP172" i="1"/>
  <c r="Y175" i="1"/>
  <c r="Y183" i="1"/>
  <c r="Z178" i="1"/>
  <c r="BN178" i="1"/>
  <c r="BP180" i="1"/>
  <c r="BN180" i="1"/>
  <c r="Z180" i="1"/>
  <c r="Y189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6" i="1"/>
  <c r="BP243" i="1"/>
  <c r="BN243" i="1"/>
  <c r="Z243" i="1"/>
  <c r="BP252" i="1"/>
  <c r="BN252" i="1"/>
  <c r="Z252" i="1"/>
  <c r="BP256" i="1"/>
  <c r="BN256" i="1"/>
  <c r="Z256" i="1"/>
  <c r="M608" i="1"/>
  <c r="Y270" i="1"/>
  <c r="BP261" i="1"/>
  <c r="BN261" i="1"/>
  <c r="Z261" i="1"/>
  <c r="BP265" i="1"/>
  <c r="BN265" i="1"/>
  <c r="Z265" i="1"/>
  <c r="Y269" i="1"/>
  <c r="BP275" i="1"/>
  <c r="BN275" i="1"/>
  <c r="Z275" i="1"/>
  <c r="Y279" i="1"/>
  <c r="BP289" i="1"/>
  <c r="BN289" i="1"/>
  <c r="Z289" i="1"/>
  <c r="R608" i="1"/>
  <c r="BP298" i="1"/>
  <c r="BN298" i="1"/>
  <c r="Z298" i="1"/>
  <c r="H9" i="1"/>
  <c r="Y24" i="1"/>
  <c r="Y59" i="1"/>
  <c r="Y75" i="1"/>
  <c r="Y112" i="1"/>
  <c r="Y129" i="1"/>
  <c r="Y157" i="1"/>
  <c r="Y182" i="1"/>
  <c r="BP186" i="1"/>
  <c r="BN186" i="1"/>
  <c r="Z186" i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7" i="1"/>
  <c r="BN277" i="1"/>
  <c r="Z277" i="1"/>
  <c r="BP296" i="1"/>
  <c r="BN296" i="1"/>
  <c r="Z296" i="1"/>
  <c r="Z300" i="1" s="1"/>
  <c r="Y300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Z314" i="1"/>
  <c r="Z315" i="1" s="1"/>
  <c r="BN314" i="1"/>
  <c r="BP314" i="1"/>
  <c r="Z319" i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Z37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Z530" i="1"/>
  <c r="BP528" i="1"/>
  <c r="BN528" i="1"/>
  <c r="Z528" i="1"/>
  <c r="Y530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Z362" i="1"/>
  <c r="BP360" i="1"/>
  <c r="BN360" i="1"/>
  <c r="Z360" i="1"/>
  <c r="BP379" i="1"/>
  <c r="BN379" i="1"/>
  <c r="Z379" i="1"/>
  <c r="BP383" i="1"/>
  <c r="BN383" i="1"/>
  <c r="Z383" i="1"/>
  <c r="Y387" i="1"/>
  <c r="BP391" i="1"/>
  <c r="BN391" i="1"/>
  <c r="Z391" i="1"/>
  <c r="Y393" i="1"/>
  <c r="Y398" i="1"/>
  <c r="BP395" i="1"/>
  <c r="BN395" i="1"/>
  <c r="Z395" i="1"/>
  <c r="Z398" i="1" s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Z510" i="1" s="1"/>
  <c r="BP506" i="1"/>
  <c r="BN506" i="1"/>
  <c r="Z506" i="1"/>
  <c r="Y510" i="1"/>
  <c r="BP514" i="1"/>
  <c r="BN514" i="1"/>
  <c r="Z514" i="1"/>
  <c r="Y516" i="1"/>
  <c r="Y525" i="1"/>
  <c r="BP518" i="1"/>
  <c r="BN518" i="1"/>
  <c r="Z518" i="1"/>
  <c r="Z524" i="1" s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463" i="1" l="1"/>
  <c r="Z392" i="1"/>
  <c r="Z349" i="1"/>
  <c r="Z403" i="1"/>
  <c r="Z279" i="1"/>
  <c r="Z257" i="1"/>
  <c r="Z245" i="1"/>
  <c r="Z207" i="1"/>
  <c r="Z157" i="1"/>
  <c r="Z136" i="1"/>
  <c r="Z128" i="1"/>
  <c r="Z119" i="1"/>
  <c r="Z111" i="1"/>
  <c r="Z104" i="1"/>
  <c r="Z98" i="1"/>
  <c r="Z90" i="1"/>
  <c r="Z64" i="1"/>
  <c r="Z59" i="1"/>
  <c r="Z182" i="1"/>
  <c r="Z554" i="1"/>
  <c r="Z584" i="1"/>
  <c r="Z515" i="1"/>
  <c r="Z411" i="1"/>
  <c r="Z387" i="1"/>
  <c r="Z343" i="1"/>
  <c r="Z334" i="1"/>
  <c r="Z188" i="1"/>
  <c r="Z291" i="1"/>
  <c r="Z237" i="1"/>
  <c r="Z167" i="1"/>
  <c r="Z81" i="1"/>
  <c r="Z36" i="1"/>
  <c r="Z578" i="1"/>
  <c r="Z564" i="1"/>
  <c r="Z458" i="1"/>
  <c r="Z223" i="1"/>
  <c r="Y602" i="1"/>
  <c r="Y599" i="1"/>
  <c r="Z547" i="1"/>
  <c r="Z492" i="1"/>
  <c r="Z481" i="1"/>
  <c r="Z424" i="1"/>
  <c r="Z327" i="1"/>
  <c r="Y598" i="1"/>
  <c r="Z269" i="1"/>
  <c r="Z201" i="1"/>
  <c r="Z146" i="1"/>
  <c r="Z75" i="1"/>
  <c r="Y600" i="1"/>
  <c r="Z603" i="1"/>
  <c r="Y601" i="1" l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<sst xmlns="http://schemas.openxmlformats.org/spreadsheetml/2006/main" count="2494" uniqueCount="798">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</sst>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797</v>
      </c>
      <c r="I5" s="677"/>
      <c r="J5" s="677"/>
      <c r="K5" s="677"/>
      <c r="L5" s="677"/>
      <c r="M5" s="479"/>
      <c r="N5" s="58"/>
      <c r="P5" s="24" t="s">
        <v>10</v>
      </c>
      <c r="Q5" s="757">
        <v>45570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Суббота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0.54166666666666663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37</v>
      </c>
      <c r="Y53" s="387">
        <f t="shared" ref="Y53:Y58" si="6">IFERROR(IF(X53="",0,CEILING((X53/$H53),1)*$H53),"")</f>
        <v>43.2</v>
      </c>
      <c r="Z53" s="36">
        <f>IFERROR(IF(Y53=0,"",ROUNDUP(Y53/H53,0)*0.02175),"")</f>
        <v>8.6999999999999994E-2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38.644444444444439</v>
      </c>
      <c r="BN53" s="64">
        <f t="shared" ref="BN53:BN58" si="8">IFERROR(Y53*I53/H53,"0")</f>
        <v>45.12</v>
      </c>
      <c r="BO53" s="64">
        <f t="shared" ref="BO53:BO58" si="9">IFERROR(1/J53*(X53/H53),"0")</f>
        <v>6.117724867724867E-2</v>
      </c>
      <c r="BP53" s="64">
        <f t="shared" ref="BP53:BP58" si="10">IFERROR(1/J53*(Y53/H53),"0")</f>
        <v>7.1428571428571425E-2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3.4259259259259256</v>
      </c>
      <c r="Y59" s="388">
        <f>IFERROR(Y53/H53,"0")+IFERROR(Y54/H54,"0")+IFERROR(Y55/H55,"0")+IFERROR(Y56/H56,"0")+IFERROR(Y57/H57,"0")+IFERROR(Y58/H58,"0")</f>
        <v>4</v>
      </c>
      <c r="Z59" s="388">
        <f>IFERROR(IF(Z53="",0,Z53),"0")+IFERROR(IF(Z54="",0,Z54),"0")+IFERROR(IF(Z55="",0,Z55),"0")+IFERROR(IF(Z56="",0,Z56),"0")+IFERROR(IF(Z57="",0,Z57),"0")+IFERROR(IF(Z58="",0,Z58),"0")</f>
        <v>8.6999999999999994E-2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37</v>
      </c>
      <c r="Y60" s="388">
        <f>IFERROR(SUM(Y53:Y58),"0")</f>
        <v>43.2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hidden="1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18</v>
      </c>
      <c r="Y78" s="387">
        <f>IFERROR(IF(X78="",0,CEILING((X78/$H78),1)*$H78),"")</f>
        <v>21.6</v>
      </c>
      <c r="Z78" s="36">
        <f>IFERROR(IF(Y78=0,"",ROUNDUP(Y78/H78,0)*0.02175),"")</f>
        <v>4.3499999999999997E-2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18.799999999999997</v>
      </c>
      <c r="BN78" s="64">
        <f>IFERROR(Y78*I78/H78,"0")</f>
        <v>22.56</v>
      </c>
      <c r="BO78" s="64">
        <f>IFERROR(1/J78*(X78/H78),"0")</f>
        <v>2.9761904761904757E-2</v>
      </c>
      <c r="BP78" s="64">
        <f>IFERROR(1/J78*(Y78/H78),"0")</f>
        <v>3.5714285714285712E-2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1.6666666666666665</v>
      </c>
      <c r="Y81" s="388">
        <f>IFERROR(Y78/H78,"0")+IFERROR(Y79/H79,"0")+IFERROR(Y80/H80,"0")</f>
        <v>2</v>
      </c>
      <c r="Z81" s="388">
        <f>IFERROR(IF(Z78="",0,Z78),"0")+IFERROR(IF(Z79="",0,Z79),"0")+IFERROR(IF(Z80="",0,Z80),"0")</f>
        <v>4.3499999999999997E-2</v>
      </c>
      <c r="AA81" s="389"/>
      <c r="AB81" s="389"/>
      <c r="AC81" s="389"/>
    </row>
    <row r="82" spans="1:68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18</v>
      </c>
      <c r="Y82" s="388">
        <f>IFERROR(SUM(Y78:Y80),"0")</f>
        <v>21.6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28</v>
      </c>
      <c r="Y102" s="387">
        <f>IFERROR(IF(X102="",0,CEILING((X102/$H102),1)*$H102),"")</f>
        <v>33.6</v>
      </c>
      <c r="Z102" s="36">
        <f>IFERROR(IF(Y102=0,"",ROUNDUP(Y102/H102,0)*0.02175),"")</f>
        <v>8.6999999999999994E-2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29.880000000000003</v>
      </c>
      <c r="BN102" s="64">
        <f>IFERROR(Y102*I102/H102,"0")</f>
        <v>35.856000000000002</v>
      </c>
      <c r="BO102" s="64">
        <f>IFERROR(1/J102*(X102/H102),"0")</f>
        <v>5.9523809523809514E-2</v>
      </c>
      <c r="BP102" s="64">
        <f>IFERROR(1/J102*(Y102/H102),"0")</f>
        <v>7.1428571428571425E-2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3.333333333333333</v>
      </c>
      <c r="Y104" s="388">
        <f>IFERROR(Y101/H101,"0")+IFERROR(Y102/H102,"0")+IFERROR(Y103/H103,"0")</f>
        <v>4</v>
      </c>
      <c r="Z104" s="388">
        <f>IFERROR(IF(Z101="",0,Z101),"0")+IFERROR(IF(Z102="",0,Z102),"0")+IFERROR(IF(Z103="",0,Z103),"0")</f>
        <v>8.6999999999999994E-2</v>
      </c>
      <c r="AA104" s="389"/>
      <c r="AB104" s="389"/>
      <c r="AC104" s="389"/>
    </row>
    <row r="105" spans="1:68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28</v>
      </c>
      <c r="Y105" s="388">
        <f>IFERROR(SUM(Y101:Y103),"0")</f>
        <v>33.6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112</v>
      </c>
      <c r="Y108" s="387">
        <f>IFERROR(IF(X108="",0,CEILING((X108/$H108),1)*$H108),"")</f>
        <v>118.80000000000001</v>
      </c>
      <c r="Z108" s="36">
        <f>IFERROR(IF(Y108=0,"",ROUNDUP(Y108/H108,0)*0.02175),"")</f>
        <v>0.23924999999999999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116.97777777777776</v>
      </c>
      <c r="BN108" s="64">
        <f>IFERROR(Y108*I108/H108,"0")</f>
        <v>124.08</v>
      </c>
      <c r="BO108" s="64">
        <f>IFERROR(1/J108*(X108/H108),"0")</f>
        <v>0.18518518518518517</v>
      </c>
      <c r="BP108" s="64">
        <f>IFERROR(1/J108*(Y108/H108),"0")</f>
        <v>0.19642857142857142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10.37037037037037</v>
      </c>
      <c r="Y111" s="388">
        <f>IFERROR(Y108/H108,"0")+IFERROR(Y109/H109,"0")+IFERROR(Y110/H110,"0")</f>
        <v>11</v>
      </c>
      <c r="Z111" s="388">
        <f>IFERROR(IF(Z108="",0,Z108),"0")+IFERROR(IF(Z109="",0,Z109),"0")+IFERROR(IF(Z110="",0,Z110),"0")</f>
        <v>0.23924999999999999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112</v>
      </c>
      <c r="Y112" s="388">
        <f>IFERROR(SUM(Y108:Y110),"0")</f>
        <v>118.80000000000001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0</v>
      </c>
      <c r="Y119" s="388">
        <f>IFERROR(Y114/H114,"0")+IFERROR(Y115/H115,"0")+IFERROR(Y116/H116,"0")+IFERROR(Y117/H117,"0")+IFERROR(Y118/H118,"0")</f>
        <v>0</v>
      </c>
      <c r="Z119" s="388">
        <f>IFERROR(IF(Z114="",0,Z114),"0")+IFERROR(IF(Z115="",0,Z115),"0")+IFERROR(IF(Z116="",0,Z116),"0")+IFERROR(IF(Z117="",0,Z117),"0")+IFERROR(IF(Z118="",0,Z118),"0")</f>
        <v>0</v>
      </c>
      <c r="AA119" s="389"/>
      <c r="AB119" s="389"/>
      <c r="AC119" s="389"/>
    </row>
    <row r="120" spans="1:68" hidden="1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0</v>
      </c>
      <c r="Y120" s="388">
        <f>IFERROR(SUM(Y114:Y118),"0")</f>
        <v>0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22</v>
      </c>
      <c r="Y124" s="387">
        <f>IFERROR(IF(X124="",0,CEILING((X124/$H124),1)*$H124),"")</f>
        <v>22.4</v>
      </c>
      <c r="Z124" s="36">
        <f>IFERROR(IF(Y124=0,"",ROUNDUP(Y124/H124,0)*0.02175),"")</f>
        <v>4.3499999999999997E-2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22.942857142857143</v>
      </c>
      <c r="BN124" s="64">
        <f>IFERROR(Y124*I124/H124,"0")</f>
        <v>23.360000000000003</v>
      </c>
      <c r="BO124" s="64">
        <f>IFERROR(1/J124*(X124/H124),"0")</f>
        <v>3.5076530612244895E-2</v>
      </c>
      <c r="BP124" s="64">
        <f>IFERROR(1/J124*(Y124/H124),"0")</f>
        <v>3.5714285714285712E-2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1.9642857142857144</v>
      </c>
      <c r="Y128" s="388">
        <f>IFERROR(Y123/H123,"0")+IFERROR(Y124/H124,"0")+IFERROR(Y125/H125,"0")+IFERROR(Y126/H126,"0")+IFERROR(Y127/H127,"0")</f>
        <v>2</v>
      </c>
      <c r="Z128" s="388">
        <f>IFERROR(IF(Z123="",0,Z123),"0")+IFERROR(IF(Z124="",0,Z124),"0")+IFERROR(IF(Z125="",0,Z125),"0")+IFERROR(IF(Z126="",0,Z126),"0")+IFERROR(IF(Z127="",0,Z127),"0")</f>
        <v>4.3499999999999997E-2</v>
      </c>
      <c r="AA128" s="389"/>
      <c r="AB128" s="389"/>
      <c r="AC128" s="389"/>
    </row>
    <row r="129" spans="1:68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22</v>
      </c>
      <c r="Y129" s="388">
        <f>IFERROR(SUM(Y123:Y127),"0")</f>
        <v>22.4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1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147</v>
      </c>
      <c r="Y132" s="387">
        <f>IFERROR(IF(X132="",0,CEILING((X132/$H132),1)*$H132),"")</f>
        <v>151.20000000000002</v>
      </c>
      <c r="Z132" s="36">
        <f>IFERROR(IF(Y132=0,"",ROUNDUP(Y132/H132,0)*0.02175),"")</f>
        <v>0.30449999999999999</v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153.5333333333333</v>
      </c>
      <c r="BN132" s="64">
        <f>IFERROR(Y132*I132/H132,"0")</f>
        <v>157.91999999999999</v>
      </c>
      <c r="BO132" s="64">
        <f>IFERROR(1/J132*(X132/H132),"0")</f>
        <v>0.24305555555555552</v>
      </c>
      <c r="BP132" s="64">
        <f>IFERROR(1/J132*(Y132/H132),"0")</f>
        <v>0.25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2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13.611111111111111</v>
      </c>
      <c r="Y136" s="388">
        <f>IFERROR(Y131/H131,"0")+IFERROR(Y132/H132,"0")+IFERROR(Y133/H133,"0")+IFERROR(Y134/H134,"0")+IFERROR(Y135/H135,"0")</f>
        <v>14</v>
      </c>
      <c r="Z136" s="388">
        <f>IFERROR(IF(Z131="",0,Z131),"0")+IFERROR(IF(Z132="",0,Z132),"0")+IFERROR(IF(Z133="",0,Z133),"0")+IFERROR(IF(Z134="",0,Z134),"0")+IFERROR(IF(Z135="",0,Z135),"0")</f>
        <v>0.30449999999999999</v>
      </c>
      <c r="AA136" s="389"/>
      <c r="AB136" s="389"/>
      <c r="AC136" s="389"/>
    </row>
    <row r="137" spans="1:68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147</v>
      </c>
      <c r="Y137" s="388">
        <f>IFERROR(SUM(Y131:Y135),"0")</f>
        <v>151.20000000000002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hidden="1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hidden="1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0</v>
      </c>
      <c r="Y146" s="388">
        <f>IFERROR(Y139/H139,"0")+IFERROR(Y140/H140,"0")+IFERROR(Y141/H141,"0")+IFERROR(Y142/H142,"0")+IFERROR(Y143/H143,"0")+IFERROR(Y144/H144,"0")+IFERROR(Y145/H145,"0")</f>
        <v>0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389"/>
      <c r="AB146" s="389"/>
      <c r="AC146" s="389"/>
    </row>
    <row r="147" spans="1:68" hidden="1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0</v>
      </c>
      <c r="Y147" s="388">
        <f>IFERROR(SUM(Y139:Y145),"0")</f>
        <v>0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127</v>
      </c>
      <c r="Y185" s="387">
        <f>IFERROR(IF(X185="",0,CEILING((X185/$H185),1)*$H185),"")</f>
        <v>134.4</v>
      </c>
      <c r="Z185" s="36">
        <f>IFERROR(IF(Y185=0,"",ROUNDUP(Y185/H185,0)*0.02175),"")</f>
        <v>0.34799999999999998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135.52714285714288</v>
      </c>
      <c r="BN185" s="64">
        <f>IFERROR(Y185*I185/H185,"0")</f>
        <v>143.42400000000001</v>
      </c>
      <c r="BO185" s="64">
        <f>IFERROR(1/J185*(X185/H185),"0")</f>
        <v>0.26998299319727886</v>
      </c>
      <c r="BP185" s="64">
        <f>IFERROR(1/J185*(Y185/H185),"0")</f>
        <v>0.2857142857142857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15.119047619047619</v>
      </c>
      <c r="Y188" s="388">
        <f>IFERROR(Y185/H185,"0")+IFERROR(Y186/H186,"0")+IFERROR(Y187/H187,"0")</f>
        <v>16</v>
      </c>
      <c r="Z188" s="388">
        <f>IFERROR(IF(Z185="",0,Z185),"0")+IFERROR(IF(Z186="",0,Z186),"0")+IFERROR(IF(Z187="",0,Z187),"0")</f>
        <v>0.34799999999999998</v>
      </c>
      <c r="AA188" s="389"/>
      <c r="AB188" s="389"/>
      <c r="AC188" s="389"/>
    </row>
    <row r="189" spans="1:68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127</v>
      </c>
      <c r="Y189" s="388">
        <f>IFERROR(SUM(Y185:Y187),"0")</f>
        <v>134.4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158</v>
      </c>
      <c r="Y193" s="387">
        <f t="shared" ref="Y193:Y200" si="26">IFERROR(IF(X193="",0,CEILING((X193/$H193),1)*$H193),"")</f>
        <v>159.6</v>
      </c>
      <c r="Z193" s="36">
        <f>IFERROR(IF(Y193=0,"",ROUNDUP(Y193/H193,0)*0.00753),"")</f>
        <v>0.28614000000000001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167.78095238095236</v>
      </c>
      <c r="BN193" s="64">
        <f t="shared" ref="BN193:BN200" si="28">IFERROR(Y193*I193/H193,"0")</f>
        <v>169.47999999999996</v>
      </c>
      <c r="BO193" s="64">
        <f t="shared" ref="BO193:BO200" si="29">IFERROR(1/J193*(X193/H193),"0")</f>
        <v>0.24114774114774115</v>
      </c>
      <c r="BP193" s="64">
        <f t="shared" ref="BP193:BP200" si="30">IFERROR(1/J193*(Y193/H193),"0")</f>
        <v>0.24358974358974358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37.61904761904762</v>
      </c>
      <c r="Y201" s="388">
        <f>IFERROR(Y193/H193,"0")+IFERROR(Y194/H194,"0")+IFERROR(Y195/H195,"0")+IFERROR(Y196/H196,"0")+IFERROR(Y197/H197,"0")+IFERROR(Y198/H198,"0")+IFERROR(Y199/H199,"0")+IFERROR(Y200/H200,"0")</f>
        <v>38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0.28614000000000001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158</v>
      </c>
      <c r="Y202" s="388">
        <f>IFERROR(SUM(Y193:Y200),"0")</f>
        <v>159.6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161</v>
      </c>
      <c r="Y215" s="387">
        <f t="shared" ref="Y215:Y222" si="31">IFERROR(IF(X215="",0,CEILING((X215/$H215),1)*$H215),"")</f>
        <v>162</v>
      </c>
      <c r="Z215" s="36">
        <f>IFERROR(IF(Y215=0,"",ROUNDUP(Y215/H215,0)*0.00937),"")</f>
        <v>0.28110000000000002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167.26111111111112</v>
      </c>
      <c r="BN215" s="64">
        <f t="shared" ref="BN215:BN222" si="33">IFERROR(Y215*I215/H215,"0")</f>
        <v>168.3</v>
      </c>
      <c r="BO215" s="64">
        <f t="shared" ref="BO215:BO222" si="34">IFERROR(1/J215*(X215/H215),"0")</f>
        <v>0.24845679012345678</v>
      </c>
      <c r="BP215" s="64">
        <f t="shared" ref="BP215:BP222" si="35">IFERROR(1/J215*(Y215/H215),"0")</f>
        <v>0.24999999999999997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98</v>
      </c>
      <c r="Y216" s="387">
        <f t="shared" si="31"/>
        <v>102.60000000000001</v>
      </c>
      <c r="Z216" s="36">
        <f>IFERROR(IF(Y216=0,"",ROUNDUP(Y216/H216,0)*0.00937),"")</f>
        <v>0.17802999999999999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101.81111111111112</v>
      </c>
      <c r="BN216" s="64">
        <f t="shared" si="33"/>
        <v>106.59000000000002</v>
      </c>
      <c r="BO216" s="64">
        <f t="shared" si="34"/>
        <v>0.15123456790123455</v>
      </c>
      <c r="BP216" s="64">
        <f t="shared" si="35"/>
        <v>0.15833333333333333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47.962962962962962</v>
      </c>
      <c r="Y223" s="388">
        <f>IFERROR(Y215/H215,"0")+IFERROR(Y216/H216,"0")+IFERROR(Y217/H217,"0")+IFERROR(Y218/H218,"0")+IFERROR(Y219/H219,"0")+IFERROR(Y220/H220,"0")+IFERROR(Y221/H221,"0")+IFERROR(Y222/H222,"0")</f>
        <v>49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0.45913000000000004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259</v>
      </c>
      <c r="Y224" s="388">
        <f>IFERROR(SUM(Y215:Y222),"0")</f>
        <v>264.60000000000002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167</v>
      </c>
      <c r="Y227" s="387">
        <f t="shared" si="36"/>
        <v>171.6</v>
      </c>
      <c r="Z227" s="36">
        <f>IFERROR(IF(Y227=0,"",ROUNDUP(Y227/H227,0)*0.02175),"")</f>
        <v>0.47849999999999998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179.07538461538465</v>
      </c>
      <c r="BN227" s="64">
        <f t="shared" si="38"/>
        <v>184.00800000000001</v>
      </c>
      <c r="BO227" s="64">
        <f t="shared" si="39"/>
        <v>0.38232600732600736</v>
      </c>
      <c r="BP227" s="64">
        <f t="shared" si="40"/>
        <v>0.39285714285714285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7</v>
      </c>
      <c r="Y230" s="387">
        <f t="shared" si="36"/>
        <v>7.1999999999999993</v>
      </c>
      <c r="Z230" s="36">
        <f t="shared" ref="Z230:Z236" si="41">IFERROR(IF(Y230=0,"",ROUNDUP(Y230/H230,0)*0.00753),"")</f>
        <v>2.2589999999999999E-2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7.8458333333333332</v>
      </c>
      <c r="BN230" s="64">
        <f t="shared" si="38"/>
        <v>8.07</v>
      </c>
      <c r="BO230" s="64">
        <f t="shared" si="39"/>
        <v>1.86965811965812E-2</v>
      </c>
      <c r="BP230" s="64">
        <f t="shared" si="40"/>
        <v>1.9230769230769232E-2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72</v>
      </c>
      <c r="Y233" s="387">
        <f t="shared" si="36"/>
        <v>72</v>
      </c>
      <c r="Z233" s="36">
        <f t="shared" si="41"/>
        <v>0.22590000000000002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80.160000000000011</v>
      </c>
      <c r="BN233" s="64">
        <f t="shared" si="38"/>
        <v>80.160000000000011</v>
      </c>
      <c r="BO233" s="64">
        <f t="shared" si="39"/>
        <v>0.19230769230769229</v>
      </c>
      <c r="BP233" s="64">
        <f t="shared" si="40"/>
        <v>0.19230769230769229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8</v>
      </c>
      <c r="Y235" s="387">
        <f t="shared" si="36"/>
        <v>9.6</v>
      </c>
      <c r="Z235" s="36">
        <f t="shared" si="41"/>
        <v>3.0120000000000001E-2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8.9066666666666681</v>
      </c>
      <c r="BN235" s="64">
        <f t="shared" si="38"/>
        <v>10.688000000000001</v>
      </c>
      <c r="BO235" s="64">
        <f t="shared" si="39"/>
        <v>2.1367521367521368E-2</v>
      </c>
      <c r="BP235" s="64">
        <f t="shared" si="40"/>
        <v>2.564102564102564E-2</v>
      </c>
    </row>
    <row r="236" spans="1:68" ht="27" hidden="1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57.660256410256416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59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0.75711000000000006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254</v>
      </c>
      <c r="Y238" s="388">
        <f>IFERROR(SUM(Y226:Y236),"0")</f>
        <v>260.39999999999998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9</v>
      </c>
      <c r="Y244" s="387">
        <f>IFERROR(IF(X244="",0,CEILING((X244/$H244),1)*$H244),"")</f>
        <v>9.6</v>
      </c>
      <c r="Z244" s="36">
        <f>IFERROR(IF(Y244=0,"",ROUNDUP(Y244/H244,0)*0.00753),"")</f>
        <v>3.0120000000000001E-2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10.020000000000001</v>
      </c>
      <c r="BN244" s="64">
        <f>IFERROR(Y244*I244/H244,"0")</f>
        <v>10.688000000000001</v>
      </c>
      <c r="BO244" s="64">
        <f>IFERROR(1/J244*(X244/H244),"0")</f>
        <v>2.4038461538461536E-2</v>
      </c>
      <c r="BP244" s="64">
        <f>IFERROR(1/J244*(Y244/H244),"0")</f>
        <v>2.564102564102564E-2</v>
      </c>
    </row>
    <row r="245" spans="1:68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3.75</v>
      </c>
      <c r="Y245" s="388">
        <f>IFERROR(Y240/H240,"0")+IFERROR(Y241/H241,"0")+IFERROR(Y242/H242,"0")+IFERROR(Y243/H243,"0")+IFERROR(Y244/H244,"0")</f>
        <v>4</v>
      </c>
      <c r="Z245" s="388">
        <f>IFERROR(IF(Z240="",0,Z240),"0")+IFERROR(IF(Z241="",0,Z241),"0")+IFERROR(IF(Z242="",0,Z242),"0")+IFERROR(IF(Z243="",0,Z243),"0")+IFERROR(IF(Z244="",0,Z244),"0")</f>
        <v>3.0120000000000001E-2</v>
      </c>
      <c r="AA245" s="389"/>
      <c r="AB245" s="389"/>
      <c r="AC245" s="389"/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9</v>
      </c>
      <c r="Y246" s="388">
        <f>IFERROR(SUM(Y240:Y244),"0")</f>
        <v>9.6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4</v>
      </c>
      <c r="Y256" s="387">
        <f t="shared" si="42"/>
        <v>4</v>
      </c>
      <c r="Z256" s="36">
        <f>IFERROR(IF(Y256=0,"",ROUNDUP(Y256/H256,0)*0.00937),"")</f>
        <v>9.3699999999999999E-3</v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4.24</v>
      </c>
      <c r="BN256" s="64">
        <f t="shared" si="44"/>
        <v>4.24</v>
      </c>
      <c r="BO256" s="64">
        <f t="shared" si="45"/>
        <v>8.3333333333333332E-3</v>
      </c>
      <c r="BP256" s="64">
        <f t="shared" si="46"/>
        <v>8.3333333333333332E-3</v>
      </c>
    </row>
    <row r="257" spans="1:68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1</v>
      </c>
      <c r="Y257" s="388">
        <f>IFERROR(Y249/H249,"0")+IFERROR(Y250/H250,"0")+IFERROR(Y251/H251,"0")+IFERROR(Y252/H252,"0")+IFERROR(Y253/H253,"0")+IFERROR(Y254/H254,"0")+IFERROR(Y255/H255,"0")+IFERROR(Y256/H256,"0")</f>
        <v>1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9.3699999999999999E-3</v>
      </c>
      <c r="AA257" s="389"/>
      <c r="AB257" s="389"/>
      <c r="AC257" s="389"/>
    </row>
    <row r="258" spans="1:68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4</v>
      </c>
      <c r="Y258" s="388">
        <f>IFERROR(SUM(Y249:Y256),"0")</f>
        <v>4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11</v>
      </c>
      <c r="Y265" s="387">
        <f t="shared" si="47"/>
        <v>12</v>
      </c>
      <c r="Z265" s="36">
        <f>IFERROR(IF(Y265=0,"",ROUNDUP(Y265/H265,0)*0.00937),"")</f>
        <v>2.811E-2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11.66</v>
      </c>
      <c r="BN265" s="64">
        <f t="shared" si="49"/>
        <v>12.72</v>
      </c>
      <c r="BO265" s="64">
        <f t="shared" si="50"/>
        <v>2.2916666666666665E-2</v>
      </c>
      <c r="BP265" s="64">
        <f t="shared" si="51"/>
        <v>2.5000000000000001E-2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2.75</v>
      </c>
      <c r="Y269" s="388">
        <f>IFERROR(Y261/H261,"0")+IFERROR(Y262/H262,"0")+IFERROR(Y263/H263,"0")+IFERROR(Y264/H264,"0")+IFERROR(Y265/H265,"0")+IFERROR(Y266/H266,"0")+IFERROR(Y267/H267,"0")+IFERROR(Y268/H268,"0")</f>
        <v>3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2.811E-2</v>
      </c>
      <c r="AA269" s="389"/>
      <c r="AB269" s="389"/>
      <c r="AC269" s="389"/>
    </row>
    <row r="270" spans="1:68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11</v>
      </c>
      <c r="Y270" s="388">
        <f>IFERROR(SUM(Y261:Y268),"0")</f>
        <v>12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7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84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7</v>
      </c>
      <c r="Y330" s="387">
        <f>IFERROR(IF(X330="",0,CEILING((X330/$H330),1)*$H330),"")</f>
        <v>8.4</v>
      </c>
      <c r="Z330" s="36">
        <f>IFERROR(IF(Y330=0,"",ROUNDUP(Y330/H330,0)*0.00753),"")</f>
        <v>1.506E-2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7.4333333333333327</v>
      </c>
      <c r="BN330" s="64">
        <f>IFERROR(Y330*I330/H330,"0")</f>
        <v>8.92</v>
      </c>
      <c r="BO330" s="64">
        <f>IFERROR(1/J330*(X330/H330),"0")</f>
        <v>1.0683760683760682E-2</v>
      </c>
      <c r="BP330" s="64">
        <f>IFERROR(1/J330*(Y330/H330),"0")</f>
        <v>1.282051282051282E-2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1.6666666666666665</v>
      </c>
      <c r="Y334" s="388">
        <f>IFERROR(Y330/H330,"0")+IFERROR(Y331/H331,"0")+IFERROR(Y332/H332,"0")+IFERROR(Y333/H333,"0")</f>
        <v>2</v>
      </c>
      <c r="Z334" s="388">
        <f>IFERROR(IF(Z330="",0,Z330),"0")+IFERROR(IF(Z331="",0,Z331),"0")+IFERROR(IF(Z332="",0,Z332),"0")+IFERROR(IF(Z333="",0,Z333),"0")</f>
        <v>1.506E-2</v>
      </c>
      <c r="AA334" s="389"/>
      <c r="AB334" s="389"/>
      <c r="AC334" s="389"/>
    </row>
    <row r="335" spans="1:68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7</v>
      </c>
      <c r="Y335" s="388">
        <f>IFERROR(SUM(Y330:Y333),"0")</f>
        <v>8.4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91</v>
      </c>
      <c r="Y347" s="387">
        <f>IFERROR(IF(X347="",0,CEILING((X347/$H347),1)*$H347),"")</f>
        <v>93.6</v>
      </c>
      <c r="Z347" s="36">
        <f>IFERROR(IF(Y347=0,"",ROUNDUP(Y347/H347,0)*0.02175),"")</f>
        <v>0.26100000000000001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97.58</v>
      </c>
      <c r="BN347" s="64">
        <f>IFERROR(Y347*I347/H347,"0")</f>
        <v>100.36800000000001</v>
      </c>
      <c r="BO347" s="64">
        <f>IFERROR(1/J347*(X347/H347),"0")</f>
        <v>0.20833333333333331</v>
      </c>
      <c r="BP347" s="64">
        <f>IFERROR(1/J347*(Y347/H347),"0")</f>
        <v>0.21428571428571427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34</v>
      </c>
      <c r="Y348" s="387">
        <f>IFERROR(IF(X348="",0,CEILING((X348/$H348),1)*$H348),"")</f>
        <v>42</v>
      </c>
      <c r="Z348" s="36">
        <f>IFERROR(IF(Y348=0,"",ROUNDUP(Y348/H348,0)*0.02175),"")</f>
        <v>0.10874999999999999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36.282857142857139</v>
      </c>
      <c r="BN348" s="64">
        <f>IFERROR(Y348*I348/H348,"0")</f>
        <v>44.82</v>
      </c>
      <c r="BO348" s="64">
        <f>IFERROR(1/J348*(X348/H348),"0")</f>
        <v>7.2278911564625847E-2</v>
      </c>
      <c r="BP348" s="64">
        <f>IFERROR(1/J348*(Y348/H348),"0")</f>
        <v>8.9285714285714274E-2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15.714285714285714</v>
      </c>
      <c r="Y349" s="388">
        <f>IFERROR(Y346/H346,"0")+IFERROR(Y347/H347,"0")+IFERROR(Y348/H348,"0")</f>
        <v>17</v>
      </c>
      <c r="Z349" s="388">
        <f>IFERROR(IF(Z346="",0,Z346),"0")+IFERROR(IF(Z347="",0,Z347),"0")+IFERROR(IF(Z348="",0,Z348),"0")</f>
        <v>0.36975000000000002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125</v>
      </c>
      <c r="Y350" s="388">
        <f>IFERROR(SUM(Y346:Y348),"0")</f>
        <v>135.6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1019</v>
      </c>
      <c r="Y379" s="387">
        <f t="shared" si="67"/>
        <v>1020</v>
      </c>
      <c r="Z379" s="36">
        <f>IFERROR(IF(Y379=0,"",ROUNDUP(Y379/H379,0)*0.02175),"")</f>
        <v>1.4789999999999999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1051.6079999999999</v>
      </c>
      <c r="BN379" s="64">
        <f t="shared" si="69"/>
        <v>1052.6400000000001</v>
      </c>
      <c r="BO379" s="64">
        <f t="shared" si="70"/>
        <v>1.4152777777777779</v>
      </c>
      <c r="BP379" s="64">
        <f t="shared" si="71"/>
        <v>1.4166666666666665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913</v>
      </c>
      <c r="Y381" s="387">
        <f t="shared" si="67"/>
        <v>915</v>
      </c>
      <c r="Z381" s="36">
        <f>IFERROR(IF(Y381=0,"",ROUNDUP(Y381/H381,0)*0.02175),"")</f>
        <v>1.3267499999999999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942.21600000000001</v>
      </c>
      <c r="BN381" s="64">
        <f t="shared" si="69"/>
        <v>944.28000000000009</v>
      </c>
      <c r="BO381" s="64">
        <f t="shared" si="70"/>
        <v>1.2680555555555555</v>
      </c>
      <c r="BP381" s="64">
        <f t="shared" si="71"/>
        <v>1.2708333333333333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1040</v>
      </c>
      <c r="Y383" s="387">
        <f t="shared" si="67"/>
        <v>1050</v>
      </c>
      <c r="Z383" s="36">
        <f>IFERROR(IF(Y383=0,"",ROUNDUP(Y383/H383,0)*0.02175),"")</f>
        <v>1.5225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1073.28</v>
      </c>
      <c r="BN383" s="64">
        <f t="shared" si="69"/>
        <v>1083.5999999999999</v>
      </c>
      <c r="BO383" s="64">
        <f t="shared" si="70"/>
        <v>1.4444444444444442</v>
      </c>
      <c r="BP383" s="64">
        <f t="shared" si="71"/>
        <v>1.4583333333333333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198.13333333333333</v>
      </c>
      <c r="Y387" s="388">
        <f>IFERROR(Y378/H378,"0")+IFERROR(Y379/H379,"0")+IFERROR(Y380/H380,"0")+IFERROR(Y381/H381,"0")+IFERROR(Y382/H382,"0")+IFERROR(Y383/H383,"0")+IFERROR(Y384/H384,"0")+IFERROR(Y385/H385,"0")+IFERROR(Y386/H386,"0")</f>
        <v>199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4.3282499999999997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2972</v>
      </c>
      <c r="Y388" s="388">
        <f>IFERROR(SUM(Y378:Y386),"0")</f>
        <v>2985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428</v>
      </c>
      <c r="Y390" s="387">
        <f>IFERROR(IF(X390="",0,CEILING((X390/$H390),1)*$H390),"")</f>
        <v>435</v>
      </c>
      <c r="Z390" s="36">
        <f>IFERROR(IF(Y390=0,"",ROUNDUP(Y390/H390,0)*0.02175),"")</f>
        <v>0.63074999999999992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441.69600000000003</v>
      </c>
      <c r="BN390" s="64">
        <f>IFERROR(Y390*I390/H390,"0")</f>
        <v>448.92</v>
      </c>
      <c r="BO390" s="64">
        <f>IFERROR(1/J390*(X390/H390),"0")</f>
        <v>0.59444444444444444</v>
      </c>
      <c r="BP390" s="64">
        <f>IFERROR(1/J390*(Y390/H390),"0")</f>
        <v>0.60416666666666663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28.533333333333335</v>
      </c>
      <c r="Y392" s="388">
        <f>IFERROR(Y390/H390,"0")+IFERROR(Y391/H391,"0")</f>
        <v>29</v>
      </c>
      <c r="Z392" s="388">
        <f>IFERROR(IF(Z390="",0,Z390),"0")+IFERROR(IF(Z391="",0,Z391),"0")</f>
        <v>0.63074999999999992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428</v>
      </c>
      <c r="Y393" s="388">
        <f>IFERROR(SUM(Y390:Y391),"0")</f>
        <v>435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166</v>
      </c>
      <c r="Y397" s="387">
        <f>IFERROR(IF(X397="",0,CEILING((X397/$H397),1)*$H397),"")</f>
        <v>171.6</v>
      </c>
      <c r="Z397" s="36">
        <f>IFERROR(IF(Y397=0,"",ROUNDUP(Y397/H397,0)*0.02175),"")</f>
        <v>0.47849999999999998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178.00307692307695</v>
      </c>
      <c r="BN397" s="64">
        <f>IFERROR(Y397*I397/H397,"0")</f>
        <v>184.00800000000001</v>
      </c>
      <c r="BO397" s="64">
        <f>IFERROR(1/J397*(X397/H397),"0")</f>
        <v>0.38003663003663002</v>
      </c>
      <c r="BP397" s="64">
        <f>IFERROR(1/J397*(Y397/H397),"0")</f>
        <v>0.39285714285714285</v>
      </c>
    </row>
    <row r="398" spans="1:68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21.282051282051281</v>
      </c>
      <c r="Y398" s="388">
        <f>IFERROR(Y395/H395,"0")+IFERROR(Y396/H396,"0")+IFERROR(Y397/H397,"0")</f>
        <v>22</v>
      </c>
      <c r="Z398" s="388">
        <f>IFERROR(IF(Z395="",0,Z395),"0")+IFERROR(IF(Z396="",0,Z396),"0")+IFERROR(IF(Z397="",0,Z397),"0")</f>
        <v>0.47849999999999998</v>
      </c>
      <c r="AA398" s="389"/>
      <c r="AB398" s="389"/>
      <c r="AC398" s="389"/>
    </row>
    <row r="399" spans="1:68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166</v>
      </c>
      <c r="Y399" s="388">
        <f>IFERROR(SUM(Y395:Y397),"0")</f>
        <v>171.6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98</v>
      </c>
      <c r="Y401" s="387">
        <f>IFERROR(IF(X401="",0,CEILING((X401/$H401),1)*$H401),"")</f>
        <v>101.39999999999999</v>
      </c>
      <c r="Z401" s="36">
        <f>IFERROR(IF(Y401=0,"",ROUNDUP(Y401/H401,0)*0.02175),"")</f>
        <v>0.28275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105.08615384615385</v>
      </c>
      <c r="BN401" s="64">
        <f>IFERROR(Y401*I401/H401,"0")</f>
        <v>108.732</v>
      </c>
      <c r="BO401" s="64">
        <f>IFERROR(1/J401*(X401/H401),"0")</f>
        <v>0.22435897435897434</v>
      </c>
      <c r="BP401" s="64">
        <f>IFERROR(1/J401*(Y401/H401),"0")</f>
        <v>0.23214285714285712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12.564102564102564</v>
      </c>
      <c r="Y403" s="388">
        <f>IFERROR(Y401/H401,"0")+IFERROR(Y402/H402,"0")</f>
        <v>13</v>
      </c>
      <c r="Z403" s="388">
        <f>IFERROR(IF(Z401="",0,Z401),"0")+IFERROR(IF(Z402="",0,Z402),"0")</f>
        <v>0.28275</v>
      </c>
      <c r="AA403" s="389"/>
      <c r="AB403" s="389"/>
      <c r="AC403" s="389"/>
    </row>
    <row r="404" spans="1:68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98</v>
      </c>
      <c r="Y404" s="388">
        <f>IFERROR(SUM(Y401:Y402),"0")</f>
        <v>101.39999999999999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311</v>
      </c>
      <c r="Y419" s="387">
        <f>IFERROR(IF(X419="",0,CEILING((X419/$H419),1)*$H419),"")</f>
        <v>312</v>
      </c>
      <c r="Z419" s="36">
        <f>IFERROR(IF(Y419=0,"",ROUNDUP(Y419/H419,0)*0.02175),"")</f>
        <v>0.86999999999999988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333.48769230769233</v>
      </c>
      <c r="BN419" s="64">
        <f>IFERROR(Y419*I419/H419,"0")</f>
        <v>334.56000000000006</v>
      </c>
      <c r="BO419" s="64">
        <f>IFERROR(1/J419*(X419/H419),"0")</f>
        <v>0.71199633699633702</v>
      </c>
      <c r="BP419" s="64">
        <f>IFERROR(1/J419*(Y419/H419),"0")</f>
        <v>0.71428571428571419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39.871794871794876</v>
      </c>
      <c r="Y424" s="388">
        <f>IFERROR(Y419/H419,"0")+IFERROR(Y420/H420,"0")+IFERROR(Y421/H421,"0")+IFERROR(Y422/H422,"0")+IFERROR(Y423/H423,"0")</f>
        <v>40</v>
      </c>
      <c r="Z424" s="388">
        <f>IFERROR(IF(Z419="",0,Z419),"0")+IFERROR(IF(Z420="",0,Z420),"0")+IFERROR(IF(Z421="",0,Z421),"0")+IFERROR(IF(Z422="",0,Z422),"0")+IFERROR(IF(Z423="",0,Z423),"0")</f>
        <v>0.86999999999999988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311</v>
      </c>
      <c r="Y425" s="388">
        <f>IFERROR(SUM(Y419:Y423),"0")</f>
        <v>312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92</v>
      </c>
      <c r="Y438" s="387">
        <f t="shared" si="72"/>
        <v>92.4</v>
      </c>
      <c r="Z438" s="36">
        <f>IFERROR(IF(Y438=0,"",ROUNDUP(Y438/H438,0)*0.00753),"")</f>
        <v>0.16566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97.038095238095224</v>
      </c>
      <c r="BN438" s="64">
        <f t="shared" si="74"/>
        <v>97.46</v>
      </c>
      <c r="BO438" s="64">
        <f t="shared" si="75"/>
        <v>0.14041514041514042</v>
      </c>
      <c r="BP438" s="64">
        <f t="shared" si="76"/>
        <v>0.14102564102564102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111</v>
      </c>
      <c r="Y440" s="387">
        <f t="shared" si="72"/>
        <v>113.4</v>
      </c>
      <c r="Z440" s="36">
        <f>IFERROR(IF(Y440=0,"",ROUNDUP(Y440/H440,0)*0.00753),"")</f>
        <v>0.20331000000000002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117.07857142857141</v>
      </c>
      <c r="BN440" s="64">
        <f t="shared" si="74"/>
        <v>119.60999999999999</v>
      </c>
      <c r="BO440" s="64">
        <f t="shared" si="75"/>
        <v>0.16941391941391939</v>
      </c>
      <c r="BP440" s="64">
        <f t="shared" si="76"/>
        <v>0.17307692307692307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7</v>
      </c>
      <c r="Y453" s="387">
        <f t="shared" si="72"/>
        <v>8.4</v>
      </c>
      <c r="Z453" s="36">
        <f t="shared" si="77"/>
        <v>2.0080000000000001E-2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7.4333333333333327</v>
      </c>
      <c r="BN453" s="64">
        <f t="shared" si="74"/>
        <v>8.92</v>
      </c>
      <c r="BO453" s="64">
        <f t="shared" si="75"/>
        <v>1.4245014245014245E-2</v>
      </c>
      <c r="BP453" s="64">
        <f t="shared" si="76"/>
        <v>1.7094017094017096E-2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51.666666666666664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53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0.38905000000000001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210</v>
      </c>
      <c r="Y459" s="388">
        <f>IFERROR(SUM(Y437:Y457),"0")</f>
        <v>214.20000000000002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135</v>
      </c>
      <c r="Y475" s="387">
        <f t="shared" ref="Y475:Y480" si="78">IFERROR(IF(X475="",0,CEILING((X475/$H475),1)*$H475),"")</f>
        <v>138.6</v>
      </c>
      <c r="Z475" s="36">
        <f>IFERROR(IF(Y475=0,"",ROUNDUP(Y475/H475,0)*0.00753),"")</f>
        <v>0.24849000000000002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142.39285714285714</v>
      </c>
      <c r="BN475" s="64">
        <f t="shared" ref="BN475:BN480" si="80">IFERROR(Y475*I475/H475,"0")</f>
        <v>146.18999999999997</v>
      </c>
      <c r="BO475" s="64">
        <f t="shared" ref="BO475:BO480" si="81">IFERROR(1/J475*(X475/H475),"0")</f>
        <v>0.20604395604395601</v>
      </c>
      <c r="BP475" s="64">
        <f t="shared" ref="BP475:BP480" si="82">IFERROR(1/J475*(Y475/H475),"0")</f>
        <v>0.21153846153846154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32.142857142857139</v>
      </c>
      <c r="Y481" s="388">
        <f>IFERROR(Y475/H475,"0")+IFERROR(Y476/H476,"0")+IFERROR(Y477/H477,"0")+IFERROR(Y478/H478,"0")+IFERROR(Y479/H479,"0")+IFERROR(Y480/H480,"0")</f>
        <v>33</v>
      </c>
      <c r="Z481" s="388">
        <f>IFERROR(IF(Z475="",0,Z475),"0")+IFERROR(IF(Z476="",0,Z476),"0")+IFERROR(IF(Z477="",0,Z477),"0")+IFERROR(IF(Z478="",0,Z478),"0")+IFERROR(IF(Z479="",0,Z479),"0")+IFERROR(IF(Z480="",0,Z480),"0")</f>
        <v>0.24849000000000002</v>
      </c>
      <c r="AA481" s="389"/>
      <c r="AB481" s="389"/>
      <c r="AC481" s="389"/>
    </row>
    <row r="482" spans="1:68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135</v>
      </c>
      <c r="Y482" s="388">
        <f>IFERROR(SUM(Y475:Y480),"0")</f>
        <v>138.6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156</v>
      </c>
      <c r="Y505" s="387">
        <f t="shared" si="83"/>
        <v>158.4</v>
      </c>
      <c r="Z505" s="36">
        <f t="shared" si="84"/>
        <v>0.35880000000000001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166.63636363636363</v>
      </c>
      <c r="BN505" s="64">
        <f t="shared" si="86"/>
        <v>169.2</v>
      </c>
      <c r="BO505" s="64">
        <f t="shared" si="87"/>
        <v>0.28409090909090906</v>
      </c>
      <c r="BP505" s="64">
        <f t="shared" si="88"/>
        <v>0.28846153846153849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86</v>
      </c>
      <c r="Y507" s="387">
        <f t="shared" si="83"/>
        <v>89.76</v>
      </c>
      <c r="Z507" s="36">
        <f t="shared" si="84"/>
        <v>0.20332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91.863636363636346</v>
      </c>
      <c r="BN507" s="64">
        <f t="shared" si="86"/>
        <v>95.88</v>
      </c>
      <c r="BO507" s="64">
        <f t="shared" si="87"/>
        <v>0.15661421911421911</v>
      </c>
      <c r="BP507" s="64">
        <f t="shared" si="88"/>
        <v>0.16346153846153846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45.833333333333329</v>
      </c>
      <c r="Y510" s="388">
        <f>IFERROR(Y502/H502,"0")+IFERROR(Y503/H503,"0")+IFERROR(Y504/H504,"0")+IFERROR(Y505/H505,"0")+IFERROR(Y506/H506,"0")+IFERROR(Y507/H507,"0")+IFERROR(Y508/H508,"0")+IFERROR(Y509/H509,"0")</f>
        <v>47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0.56211999999999995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242</v>
      </c>
      <c r="Y511" s="388">
        <f>IFERROR(SUM(Y502:Y509),"0")</f>
        <v>248.16000000000003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hidden="1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hidden="1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27</v>
      </c>
      <c r="Y519" s="387">
        <f t="shared" si="89"/>
        <v>31.68</v>
      </c>
      <c r="Z519" s="36">
        <f>IFERROR(IF(Y519=0,"",ROUNDUP(Y519/H519,0)*0.01196),"")</f>
        <v>7.1760000000000004E-2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28.84090909090909</v>
      </c>
      <c r="BN519" s="64">
        <f t="shared" si="91"/>
        <v>33.839999999999996</v>
      </c>
      <c r="BO519" s="64">
        <f t="shared" si="92"/>
        <v>4.9169580419580416E-2</v>
      </c>
      <c r="BP519" s="64">
        <f t="shared" si="93"/>
        <v>5.7692307692307696E-2</v>
      </c>
    </row>
    <row r="520" spans="1:68" ht="27" hidden="1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5.1136363636363633</v>
      </c>
      <c r="Y524" s="388">
        <f>IFERROR(Y518/H518,"0")+IFERROR(Y519/H519,"0")+IFERROR(Y520/H520,"0")+IFERROR(Y521/H521,"0")+IFERROR(Y522/H522,"0")+IFERROR(Y523/H523,"0")</f>
        <v>6</v>
      </c>
      <c r="Z524" s="388">
        <f>IFERROR(IF(Z518="",0,Z518),"0")+IFERROR(IF(Z519="",0,Z519),"0")+IFERROR(IF(Z520="",0,Z520),"0")+IFERROR(IF(Z521="",0,Z521),"0")+IFERROR(IF(Z522="",0,Z522),"0")+IFERROR(IF(Z523="",0,Z523),"0")</f>
        <v>7.1760000000000004E-2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27</v>
      </c>
      <c r="Y525" s="388">
        <f>IFERROR(SUM(Y518:Y523),"0")</f>
        <v>31.68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18</v>
      </c>
      <c r="Y567" s="387">
        <f>IFERROR(IF(X567="",0,CEILING((X567/$H567),1)*$H567),"")</f>
        <v>23.4</v>
      </c>
      <c r="Z567" s="36">
        <f>IFERROR(IF(Y567=0,"",ROUNDUP(Y567/H567,0)*0.02175),"")</f>
        <v>6.5250000000000002E-2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19.301538461538463</v>
      </c>
      <c r="BN567" s="64">
        <f>IFERROR(Y567*I567/H567,"0")</f>
        <v>25.092000000000002</v>
      </c>
      <c r="BO567" s="64">
        <f>IFERROR(1/J567*(X567/H567),"0")</f>
        <v>4.1208791208791208E-2</v>
      </c>
      <c r="BP567" s="64">
        <f>IFERROR(1/J567*(Y567/H567),"0")</f>
        <v>5.3571428571428568E-2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2.3076923076923079</v>
      </c>
      <c r="Y571" s="388">
        <f>IFERROR(Y567/H567,"0")+IFERROR(Y568/H568,"0")+IFERROR(Y569/H569,"0")+IFERROR(Y570/H570,"0")</f>
        <v>3</v>
      </c>
      <c r="Z571" s="388">
        <f>IFERROR(IF(Z567="",0,Z567),"0")+IFERROR(IF(Z568="",0,Z568),"0")+IFERROR(IF(Z569="",0,Z569),"0")+IFERROR(IF(Z570="",0,Z570),"0")</f>
        <v>6.5250000000000002E-2</v>
      </c>
      <c r="AA571" s="389"/>
      <c r="AB571" s="389"/>
      <c r="AC571" s="389"/>
    </row>
    <row r="572" spans="1:68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18</v>
      </c>
      <c r="Y572" s="388">
        <f>IFERROR(SUM(Y567:Y570),"0")</f>
        <v>23.4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5925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6040.44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6192.3250330225337</v>
      </c>
      <c r="Y599" s="388">
        <f>IFERROR(SUM(BN22:BN595),"0")</f>
        <v>6314.3039999999992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10</v>
      </c>
      <c r="Y600" s="38">
        <f>ROUNDUP(SUM(BP22:BP595),0)</f>
        <v>10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6442.3250330225337</v>
      </c>
      <c r="Y601" s="388">
        <f>GrossWeightTotalR+PalletQtyTotalR*25</f>
        <v>6564.3039999999992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655.06276131276127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671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11.034459999999999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43.2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55.2</v>
      </c>
      <c r="E608" s="46">
        <f>IFERROR(Y108*1,"0")+IFERROR(Y109*1,"0")+IFERROR(Y110*1,"0")+IFERROR(Y114*1,"0")+IFERROR(Y115*1,"0")+IFERROR(Y116*1,"0")+IFERROR(Y117*1,"0")+IFERROR(Y118*1,"0")</f>
        <v>118.80000000000001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173.60000000000002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134.4</v>
      </c>
      <c r="I608" s="46">
        <f>IFERROR(Y193*1,"0")+IFERROR(Y194*1,"0")+IFERROR(Y195*1,"0")+IFERROR(Y196*1,"0")+IFERROR(Y197*1,"0")+IFERROR(Y198*1,"0")+IFERROR(Y199*1,"0")+IFERROR(Y200*1,"0")</f>
        <v>159.6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534.60000000000014</v>
      </c>
      <c r="K608" s="46">
        <f>IFERROR(Y249*1,"0")+IFERROR(Y250*1,"0")+IFERROR(Y251*1,"0")+IFERROR(Y252*1,"0")+IFERROR(Y253*1,"0")+IFERROR(Y254*1,"0")+IFERROR(Y255*1,"0")+IFERROR(Y256*1,"0")</f>
        <v>4</v>
      </c>
      <c r="L608" s="384"/>
      <c r="M608" s="46">
        <f>IFERROR(Y261*1,"0")+IFERROR(Y262*1,"0")+IFERROR(Y263*1,"0")+IFERROR(Y264*1,"0")+IFERROR(Y265*1,"0")+IFERROR(Y266*1,"0")+IFERROR(Y267*1,"0")+IFERROR(Y268*1,"0")</f>
        <v>12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144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3693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312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214.20000000000002</v>
      </c>
      <c r="Z608" s="46">
        <f>IFERROR(Y471*1,"0")+IFERROR(Y475*1,"0")+IFERROR(Y476*1,"0")+IFERROR(Y477*1,"0")+IFERROR(Y478*1,"0")+IFERROR(Y479*1,"0")+IFERROR(Y480*1,"0")+IFERROR(Y484*1,"0")</f>
        <v>138.6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279.84000000000003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23.4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19,00"/>
        <filter val="1 040,00"/>
        <filter val="1,00"/>
        <filter val="1,67"/>
        <filter val="1,96"/>
        <filter val="10"/>
        <filter val="10,37"/>
        <filter val="11,00"/>
        <filter val="111,00"/>
        <filter val="112,00"/>
        <filter val="12,56"/>
        <filter val="125,00"/>
        <filter val="127,00"/>
        <filter val="13,61"/>
        <filter val="135,00"/>
        <filter val="147,00"/>
        <filter val="15,12"/>
        <filter val="15,71"/>
        <filter val="156,00"/>
        <filter val="158,00"/>
        <filter val="161,00"/>
        <filter val="166,00"/>
        <filter val="167,00"/>
        <filter val="18,00"/>
        <filter val="198,13"/>
        <filter val="2 972,00"/>
        <filter val="2,31"/>
        <filter val="2,75"/>
        <filter val="21,28"/>
        <filter val="210,00"/>
        <filter val="22,00"/>
        <filter val="242,00"/>
        <filter val="254,00"/>
        <filter val="259,00"/>
        <filter val="27,00"/>
        <filter val="28,00"/>
        <filter val="28,53"/>
        <filter val="3,33"/>
        <filter val="3,43"/>
        <filter val="3,75"/>
        <filter val="311,00"/>
        <filter val="32,14"/>
        <filter val="34,00"/>
        <filter val="37,00"/>
        <filter val="37,62"/>
        <filter val="39,87"/>
        <filter val="4,00"/>
        <filter val="428,00"/>
        <filter val="45,83"/>
        <filter val="47,96"/>
        <filter val="5 925,00"/>
        <filter val="5,11"/>
        <filter val="51,67"/>
        <filter val="57,66"/>
        <filter val="6 192,33"/>
        <filter val="6 442,33"/>
        <filter val="655,06"/>
        <filter val="7,00"/>
        <filter val="72,00"/>
        <filter val="8,00"/>
        <filter val="86,00"/>
        <filter val="9,00"/>
        <filter val="91,00"/>
        <filter val="913,00"/>
        <filter val="92,00"/>
        <filter val="98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2024-10-03T10:57:44Z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