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A99F73-61A9-44B5-8C62-FD50E568C8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BP595" i="1" s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P583" i="1" s="1"/>
  <c r="BO582" i="1"/>
  <c r="BM582" i="1"/>
  <c r="Y582" i="1"/>
  <c r="X579" i="1"/>
  <c r="X578" i="1"/>
  <c r="BP577" i="1"/>
  <c r="BO577" i="1"/>
  <c r="BN577" i="1"/>
  <c r="BM577" i="1"/>
  <c r="Z577" i="1"/>
  <c r="Y577" i="1"/>
  <c r="BO576" i="1"/>
  <c r="BM576" i="1"/>
  <c r="Y576" i="1"/>
  <c r="BP576" i="1" s="1"/>
  <c r="BO575" i="1"/>
  <c r="BM575" i="1"/>
  <c r="Y575" i="1"/>
  <c r="BO574" i="1"/>
  <c r="BM574" i="1"/>
  <c r="Y574" i="1"/>
  <c r="X572" i="1"/>
  <c r="X571" i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BO567" i="1"/>
  <c r="BM567" i="1"/>
  <c r="Y567" i="1"/>
  <c r="X565" i="1"/>
  <c r="X564" i="1"/>
  <c r="BO563" i="1"/>
  <c r="BM563" i="1"/>
  <c r="Y563" i="1"/>
  <c r="BP563" i="1" s="1"/>
  <c r="BO562" i="1"/>
  <c r="BM562" i="1"/>
  <c r="Y562" i="1"/>
  <c r="BO561" i="1"/>
  <c r="BM561" i="1"/>
  <c r="Y561" i="1"/>
  <c r="BP561" i="1" s="1"/>
  <c r="BO560" i="1"/>
  <c r="BM560" i="1"/>
  <c r="Y560" i="1"/>
  <c r="BO559" i="1"/>
  <c r="BM559" i="1"/>
  <c r="Y559" i="1"/>
  <c r="BP559" i="1" s="1"/>
  <c r="BO558" i="1"/>
  <c r="BM558" i="1"/>
  <c r="Y558" i="1"/>
  <c r="BO557" i="1"/>
  <c r="BM557" i="1"/>
  <c r="Y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X548" i="1"/>
  <c r="X547" i="1"/>
  <c r="BO546" i="1"/>
  <c r="BM546" i="1"/>
  <c r="Y546" i="1"/>
  <c r="BP546" i="1" s="1"/>
  <c r="BO545" i="1"/>
  <c r="BM545" i="1"/>
  <c r="Y545" i="1"/>
  <c r="BO544" i="1"/>
  <c r="BM544" i="1"/>
  <c r="Y544" i="1"/>
  <c r="BP544" i="1" s="1"/>
  <c r="BP543" i="1"/>
  <c r="BO543" i="1"/>
  <c r="BN543" i="1"/>
  <c r="BM543" i="1"/>
  <c r="Z543" i="1"/>
  <c r="Y543" i="1"/>
  <c r="BO542" i="1"/>
  <c r="BM542" i="1"/>
  <c r="Y542" i="1"/>
  <c r="BP542" i="1" s="1"/>
  <c r="BO541" i="1"/>
  <c r="BM541" i="1"/>
  <c r="Y541" i="1"/>
  <c r="BO540" i="1"/>
  <c r="BM540" i="1"/>
  <c r="Y540" i="1"/>
  <c r="BP540" i="1" s="1"/>
  <c r="X536" i="1"/>
  <c r="X535" i="1"/>
  <c r="BO534" i="1"/>
  <c r="BM534" i="1"/>
  <c r="Y534" i="1"/>
  <c r="BP534" i="1" s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BN522" i="1" s="1"/>
  <c r="P522" i="1"/>
  <c r="BO521" i="1"/>
  <c r="BM521" i="1"/>
  <c r="Y521" i="1"/>
  <c r="P521" i="1"/>
  <c r="BO520" i="1"/>
  <c r="BM520" i="1"/>
  <c r="Y520" i="1"/>
  <c r="BN520" i="1" s="1"/>
  <c r="P520" i="1"/>
  <c r="BO519" i="1"/>
  <c r="BM519" i="1"/>
  <c r="Y519" i="1"/>
  <c r="P519" i="1"/>
  <c r="BO518" i="1"/>
  <c r="BM518" i="1"/>
  <c r="Y518" i="1"/>
  <c r="BN518" i="1" s="1"/>
  <c r="P518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BN504" i="1" s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Z496" i="1" s="1"/>
  <c r="Z497" i="1" s="1"/>
  <c r="P496" i="1"/>
  <c r="X493" i="1"/>
  <c r="X492" i="1"/>
  <c r="BO491" i="1"/>
  <c r="BM491" i="1"/>
  <c r="Y491" i="1"/>
  <c r="BN491" i="1" s="1"/>
  <c r="P491" i="1"/>
  <c r="BO490" i="1"/>
  <c r="BM490" i="1"/>
  <c r="Y490" i="1"/>
  <c r="P490" i="1"/>
  <c r="BO489" i="1"/>
  <c r="BM489" i="1"/>
  <c r="Y489" i="1"/>
  <c r="BN489" i="1" s="1"/>
  <c r="P489" i="1"/>
  <c r="X486" i="1"/>
  <c r="X485" i="1"/>
  <c r="BO484" i="1"/>
  <c r="BM484" i="1"/>
  <c r="Y484" i="1"/>
  <c r="BN484" i="1" s="1"/>
  <c r="P484" i="1"/>
  <c r="X482" i="1"/>
  <c r="X481" i="1"/>
  <c r="BO480" i="1"/>
  <c r="BM480" i="1"/>
  <c r="Y480" i="1"/>
  <c r="BN480" i="1" s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Y468" i="1"/>
  <c r="X468" i="1"/>
  <c r="Y467" i="1"/>
  <c r="X467" i="1"/>
  <c r="BP466" i="1"/>
  <c r="BO466" i="1"/>
  <c r="BN466" i="1"/>
  <c r="BM466" i="1"/>
  <c r="Z466" i="1"/>
  <c r="Z467" i="1" s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N453" i="1" s="1"/>
  <c r="P453" i="1"/>
  <c r="BO452" i="1"/>
  <c r="BM452" i="1"/>
  <c r="Y452" i="1"/>
  <c r="P452" i="1"/>
  <c r="BO451" i="1"/>
  <c r="BM451" i="1"/>
  <c r="Y451" i="1"/>
  <c r="BN451" i="1" s="1"/>
  <c r="P451" i="1"/>
  <c r="BO450" i="1"/>
  <c r="BM450" i="1"/>
  <c r="Y450" i="1"/>
  <c r="P450" i="1"/>
  <c r="BO449" i="1"/>
  <c r="BM449" i="1"/>
  <c r="Y449" i="1"/>
  <c r="BO448" i="1"/>
  <c r="BM448" i="1"/>
  <c r="Y448" i="1"/>
  <c r="BN448" i="1" s="1"/>
  <c r="P448" i="1"/>
  <c r="BO447" i="1"/>
  <c r="BM447" i="1"/>
  <c r="Y447" i="1"/>
  <c r="P447" i="1"/>
  <c r="BO446" i="1"/>
  <c r="BM446" i="1"/>
  <c r="Y446" i="1"/>
  <c r="BN446" i="1" s="1"/>
  <c r="P446" i="1"/>
  <c r="BO445" i="1"/>
  <c r="BM445" i="1"/>
  <c r="Y445" i="1"/>
  <c r="P445" i="1"/>
  <c r="BO444" i="1"/>
  <c r="BM444" i="1"/>
  <c r="Y444" i="1"/>
  <c r="BN444" i="1" s="1"/>
  <c r="P444" i="1"/>
  <c r="BO443" i="1"/>
  <c r="BM443" i="1"/>
  <c r="Y443" i="1"/>
  <c r="P443" i="1"/>
  <c r="BO442" i="1"/>
  <c r="BM442" i="1"/>
  <c r="Y442" i="1"/>
  <c r="BN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N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N396" i="1" s="1"/>
  <c r="P396" i="1"/>
  <c r="BP395" i="1"/>
  <c r="BO395" i="1"/>
  <c r="BN395" i="1"/>
  <c r="BM395" i="1"/>
  <c r="Z395" i="1"/>
  <c r="Y395" i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N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Y374" i="1" s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P354" i="1"/>
  <c r="BO353" i="1"/>
  <c r="BM353" i="1"/>
  <c r="Y353" i="1"/>
  <c r="BO352" i="1"/>
  <c r="BM352" i="1"/>
  <c r="Y352" i="1"/>
  <c r="BP352" i="1" s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Y343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P321" i="1"/>
  <c r="BO320" i="1"/>
  <c r="BM320" i="1"/>
  <c r="Y320" i="1"/>
  <c r="P320" i="1"/>
  <c r="BO319" i="1"/>
  <c r="BM319" i="1"/>
  <c r="Y319" i="1"/>
  <c r="BN319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N298" i="1" s="1"/>
  <c r="P298" i="1"/>
  <c r="BO297" i="1"/>
  <c r="BM297" i="1"/>
  <c r="Y297" i="1"/>
  <c r="BN297" i="1" s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N289" i="1" s="1"/>
  <c r="P289" i="1"/>
  <c r="BO288" i="1"/>
  <c r="BM288" i="1"/>
  <c r="Y288" i="1"/>
  <c r="Q608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N278" i="1" s="1"/>
  <c r="P278" i="1"/>
  <c r="BO277" i="1"/>
  <c r="BN277" i="1"/>
  <c r="BM277" i="1"/>
  <c r="Z277" i="1"/>
  <c r="Y277" i="1"/>
  <c r="BP277" i="1" s="1"/>
  <c r="P277" i="1"/>
  <c r="BO276" i="1"/>
  <c r="BM276" i="1"/>
  <c r="Y276" i="1"/>
  <c r="P276" i="1"/>
  <c r="BO275" i="1"/>
  <c r="BM275" i="1"/>
  <c r="Y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Z268" i="1"/>
  <c r="Y268" i="1"/>
  <c r="BN268" i="1" s="1"/>
  <c r="P268" i="1"/>
  <c r="BO267" i="1"/>
  <c r="BM267" i="1"/>
  <c r="Y267" i="1"/>
  <c r="P267" i="1"/>
  <c r="BO266" i="1"/>
  <c r="BM266" i="1"/>
  <c r="Y266" i="1"/>
  <c r="BN266" i="1" s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M263" i="1"/>
  <c r="Y263" i="1"/>
  <c r="P263" i="1"/>
  <c r="BO262" i="1"/>
  <c r="BM262" i="1"/>
  <c r="Y262" i="1"/>
  <c r="BN262" i="1" s="1"/>
  <c r="P262" i="1"/>
  <c r="BO261" i="1"/>
  <c r="BM261" i="1"/>
  <c r="Y261" i="1"/>
  <c r="BN261" i="1" s="1"/>
  <c r="P261" i="1"/>
  <c r="X258" i="1"/>
  <c r="X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Z251" i="1"/>
  <c r="Y251" i="1"/>
  <c r="BN251" i="1" s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N244" i="1" s="1"/>
  <c r="P244" i="1"/>
  <c r="BO243" i="1"/>
  <c r="BM243" i="1"/>
  <c r="Y243" i="1"/>
  <c r="P243" i="1"/>
  <c r="BO242" i="1"/>
  <c r="BM242" i="1"/>
  <c r="Y242" i="1"/>
  <c r="BN242" i="1" s="1"/>
  <c r="P242" i="1"/>
  <c r="BO241" i="1"/>
  <c r="BM241" i="1"/>
  <c r="Y241" i="1"/>
  <c r="BN241" i="1" s="1"/>
  <c r="P241" i="1"/>
  <c r="BO240" i="1"/>
  <c r="BM240" i="1"/>
  <c r="Y240" i="1"/>
  <c r="Y245" i="1" s="1"/>
  <c r="P240" i="1"/>
  <c r="X238" i="1"/>
  <c r="X237" i="1"/>
  <c r="BO236" i="1"/>
  <c r="BM236" i="1"/>
  <c r="Y236" i="1"/>
  <c r="BN236" i="1" s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Z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Z221" i="1"/>
  <c r="Y221" i="1"/>
  <c r="BN221" i="1" s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N218" i="1" s="1"/>
  <c r="P218" i="1"/>
  <c r="BO217" i="1"/>
  <c r="BM217" i="1"/>
  <c r="Y217" i="1"/>
  <c r="BN217" i="1" s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N210" i="1" s="1"/>
  <c r="P210" i="1"/>
  <c r="X208" i="1"/>
  <c r="X207" i="1"/>
  <c r="BO206" i="1"/>
  <c r="BM206" i="1"/>
  <c r="Y206" i="1"/>
  <c r="P206" i="1"/>
  <c r="BO205" i="1"/>
  <c r="BM205" i="1"/>
  <c r="Z205" i="1"/>
  <c r="Y205" i="1"/>
  <c r="P205" i="1"/>
  <c r="X202" i="1"/>
  <c r="X201" i="1"/>
  <c r="BO200" i="1"/>
  <c r="BM200" i="1"/>
  <c r="Y200" i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P194" i="1"/>
  <c r="BO194" i="1"/>
  <c r="BN194" i="1"/>
  <c r="BM194" i="1"/>
  <c r="Z194" i="1"/>
  <c r="Y194" i="1"/>
  <c r="P194" i="1"/>
  <c r="BO193" i="1"/>
  <c r="BM193" i="1"/>
  <c r="Y193" i="1"/>
  <c r="Z193" i="1" s="1"/>
  <c r="P193" i="1"/>
  <c r="X189" i="1"/>
  <c r="X188" i="1"/>
  <c r="BO187" i="1"/>
  <c r="BM187" i="1"/>
  <c r="Z187" i="1"/>
  <c r="Y187" i="1"/>
  <c r="BN187" i="1" s="1"/>
  <c r="P187" i="1"/>
  <c r="BO186" i="1"/>
  <c r="BM186" i="1"/>
  <c r="Y186" i="1"/>
  <c r="Z186" i="1" s="1"/>
  <c r="P186" i="1"/>
  <c r="BO185" i="1"/>
  <c r="BM185" i="1"/>
  <c r="Y185" i="1"/>
  <c r="BN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N179" i="1" s="1"/>
  <c r="P179" i="1"/>
  <c r="BO178" i="1"/>
  <c r="BM178" i="1"/>
  <c r="Y178" i="1"/>
  <c r="BN178" i="1" s="1"/>
  <c r="P178" i="1"/>
  <c r="BO177" i="1"/>
  <c r="BM177" i="1"/>
  <c r="Y177" i="1"/>
  <c r="P177" i="1"/>
  <c r="X175" i="1"/>
  <c r="X174" i="1"/>
  <c r="BO173" i="1"/>
  <c r="BM173" i="1"/>
  <c r="Y173" i="1"/>
  <c r="BN173" i="1" s="1"/>
  <c r="P173" i="1"/>
  <c r="BO172" i="1"/>
  <c r="BM172" i="1"/>
  <c r="Y172" i="1"/>
  <c r="P172" i="1"/>
  <c r="BO171" i="1"/>
  <c r="BM171" i="1"/>
  <c r="Z171" i="1"/>
  <c r="Y171" i="1"/>
  <c r="BN171" i="1" s="1"/>
  <c r="P171" i="1"/>
  <c r="X168" i="1"/>
  <c r="X167" i="1"/>
  <c r="BO166" i="1"/>
  <c r="BM166" i="1"/>
  <c r="Y166" i="1"/>
  <c r="BN166" i="1" s="1"/>
  <c r="P166" i="1"/>
  <c r="BO165" i="1"/>
  <c r="BM165" i="1"/>
  <c r="Y165" i="1"/>
  <c r="P165" i="1"/>
  <c r="X163" i="1"/>
  <c r="X162" i="1"/>
  <c r="BO161" i="1"/>
  <c r="BM161" i="1"/>
  <c r="Y161" i="1"/>
  <c r="BN161" i="1" s="1"/>
  <c r="P161" i="1"/>
  <c r="BO160" i="1"/>
  <c r="BM160" i="1"/>
  <c r="Y160" i="1"/>
  <c r="BN160" i="1" s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N145" i="1" s="1"/>
  <c r="P145" i="1"/>
  <c r="BO144" i="1"/>
  <c r="BM144" i="1"/>
  <c r="Y144" i="1"/>
  <c r="BP144" i="1" s="1"/>
  <c r="P144" i="1"/>
  <c r="BO143" i="1"/>
  <c r="BM143" i="1"/>
  <c r="Y143" i="1"/>
  <c r="BN143" i="1" s="1"/>
  <c r="P143" i="1"/>
  <c r="BO142" i="1"/>
  <c r="BM142" i="1"/>
  <c r="Y142" i="1"/>
  <c r="BN142" i="1" s="1"/>
  <c r="P142" i="1"/>
  <c r="BO141" i="1"/>
  <c r="BM141" i="1"/>
  <c r="Y141" i="1"/>
  <c r="BN141" i="1" s="1"/>
  <c r="BO140" i="1"/>
  <c r="BM140" i="1"/>
  <c r="Y140" i="1"/>
  <c r="P140" i="1"/>
  <c r="BO139" i="1"/>
  <c r="BM139" i="1"/>
  <c r="Z139" i="1"/>
  <c r="Y139" i="1"/>
  <c r="P139" i="1"/>
  <c r="X137" i="1"/>
  <c r="X136" i="1"/>
  <c r="BO135" i="1"/>
  <c r="BM135" i="1"/>
  <c r="Y135" i="1"/>
  <c r="P135" i="1"/>
  <c r="BO134" i="1"/>
  <c r="BM134" i="1"/>
  <c r="Y134" i="1"/>
  <c r="BN134" i="1" s="1"/>
  <c r="BO133" i="1"/>
  <c r="BM133" i="1"/>
  <c r="Y133" i="1"/>
  <c r="BN133" i="1" s="1"/>
  <c r="P133" i="1"/>
  <c r="BO132" i="1"/>
  <c r="BM132" i="1"/>
  <c r="Y132" i="1"/>
  <c r="BN132" i="1" s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Z125" i="1"/>
  <c r="Y125" i="1"/>
  <c r="BN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Z117" i="1"/>
  <c r="Y117" i="1"/>
  <c r="BN117" i="1" s="1"/>
  <c r="P117" i="1"/>
  <c r="BO116" i="1"/>
  <c r="BM116" i="1"/>
  <c r="Y116" i="1"/>
  <c r="BN116" i="1" s="1"/>
  <c r="P116" i="1"/>
  <c r="BO115" i="1"/>
  <c r="BM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N108" i="1" s="1"/>
  <c r="P108" i="1"/>
  <c r="X105" i="1"/>
  <c r="X104" i="1"/>
  <c r="BO103" i="1"/>
  <c r="BM103" i="1"/>
  <c r="Y103" i="1"/>
  <c r="BN103" i="1" s="1"/>
  <c r="P103" i="1"/>
  <c r="BO102" i="1"/>
  <c r="BM102" i="1"/>
  <c r="Y102" i="1"/>
  <c r="BN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Z95" i="1"/>
  <c r="Y95" i="1"/>
  <c r="BN95" i="1" s="1"/>
  <c r="BP94" i="1"/>
  <c r="BO94" i="1"/>
  <c r="BN94" i="1"/>
  <c r="BM94" i="1"/>
  <c r="Z94" i="1"/>
  <c r="Y94" i="1"/>
  <c r="BO93" i="1"/>
  <c r="BM93" i="1"/>
  <c r="Y93" i="1"/>
  <c r="Y99" i="1" s="1"/>
  <c r="X91" i="1"/>
  <c r="X90" i="1"/>
  <c r="BO89" i="1"/>
  <c r="BM89" i="1"/>
  <c r="Y89" i="1"/>
  <c r="BN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N85" i="1" s="1"/>
  <c r="P85" i="1"/>
  <c r="BO84" i="1"/>
  <c r="BM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1" i="1" s="1"/>
  <c r="P78" i="1"/>
  <c r="X76" i="1"/>
  <c r="X75" i="1"/>
  <c r="BO74" i="1"/>
  <c r="BM74" i="1"/>
  <c r="Y74" i="1"/>
  <c r="BN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N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N62" i="1" s="1"/>
  <c r="P62" i="1"/>
  <c r="X60" i="1"/>
  <c r="X59" i="1"/>
  <c r="BO58" i="1"/>
  <c r="BM58" i="1"/>
  <c r="Y58" i="1"/>
  <c r="BN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N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2" i="1" s="1"/>
  <c r="BO22" i="1"/>
  <c r="BM22" i="1"/>
  <c r="Y22" i="1"/>
  <c r="Y23" i="1" s="1"/>
  <c r="P22" i="1"/>
  <c r="H10" i="1"/>
  <c r="A9" i="1"/>
  <c r="J9" i="1" s="1"/>
  <c r="D7" i="1"/>
  <c r="Q6" i="1"/>
  <c r="P2" i="1"/>
  <c r="BN126" i="1" l="1"/>
  <c r="Z126" i="1"/>
  <c r="BN140" i="1"/>
  <c r="Z140" i="1"/>
  <c r="Y168" i="1"/>
  <c r="BP165" i="1"/>
  <c r="BN165" i="1"/>
  <c r="Z165" i="1"/>
  <c r="Z167" i="1" s="1"/>
  <c r="BN206" i="1"/>
  <c r="Z206" i="1"/>
  <c r="Z207" i="1" s="1"/>
  <c r="BN222" i="1"/>
  <c r="Z222" i="1"/>
  <c r="BN234" i="1"/>
  <c r="Z234" i="1"/>
  <c r="BN273" i="1"/>
  <c r="Z273" i="1"/>
  <c r="S608" i="1"/>
  <c r="Y306" i="1"/>
  <c r="Y305" i="1"/>
  <c r="BP304" i="1"/>
  <c r="BN304" i="1"/>
  <c r="Z304" i="1"/>
  <c r="Z305" i="1" s="1"/>
  <c r="BP342" i="1"/>
  <c r="BN342" i="1"/>
  <c r="Z342" i="1"/>
  <c r="BP383" i="1"/>
  <c r="BN383" i="1"/>
  <c r="Z383" i="1"/>
  <c r="BP409" i="1"/>
  <c r="BN409" i="1"/>
  <c r="Z409" i="1"/>
  <c r="BP447" i="1"/>
  <c r="BN447" i="1"/>
  <c r="Z447" i="1"/>
  <c r="BN461" i="1"/>
  <c r="Z461" i="1"/>
  <c r="BP503" i="1"/>
  <c r="BN503" i="1"/>
  <c r="Z503" i="1"/>
  <c r="BN529" i="1"/>
  <c r="Z529" i="1"/>
  <c r="BP545" i="1"/>
  <c r="BN545" i="1"/>
  <c r="Z545" i="1"/>
  <c r="X598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63" i="1"/>
  <c r="BN63" i="1"/>
  <c r="Y76" i="1"/>
  <c r="Z86" i="1"/>
  <c r="BN86" i="1"/>
  <c r="Z97" i="1"/>
  <c r="BN97" i="1"/>
  <c r="Z116" i="1"/>
  <c r="Z118" i="1"/>
  <c r="BN118" i="1"/>
  <c r="BN135" i="1"/>
  <c r="Z135" i="1"/>
  <c r="BN150" i="1"/>
  <c r="Z150" i="1"/>
  <c r="BP172" i="1"/>
  <c r="BN172" i="1"/>
  <c r="Z172" i="1"/>
  <c r="BN200" i="1"/>
  <c r="Z200" i="1"/>
  <c r="Y208" i="1"/>
  <c r="BP215" i="1"/>
  <c r="BN215" i="1"/>
  <c r="Z215" i="1"/>
  <c r="BP227" i="1"/>
  <c r="BN227" i="1"/>
  <c r="Z227" i="1"/>
  <c r="BN250" i="1"/>
  <c r="Z250" i="1"/>
  <c r="BN267" i="1"/>
  <c r="Z267" i="1"/>
  <c r="BN276" i="1"/>
  <c r="Z276" i="1"/>
  <c r="BP330" i="1"/>
  <c r="BN330" i="1"/>
  <c r="Z330" i="1"/>
  <c r="BP360" i="1"/>
  <c r="BN360" i="1"/>
  <c r="Z360" i="1"/>
  <c r="BP401" i="1"/>
  <c r="BN401" i="1"/>
  <c r="Z401" i="1"/>
  <c r="Y429" i="1"/>
  <c r="Y428" i="1"/>
  <c r="BP427" i="1"/>
  <c r="BN427" i="1"/>
  <c r="Z427" i="1"/>
  <c r="Z428" i="1" s="1"/>
  <c r="Y434" i="1"/>
  <c r="BP433" i="1"/>
  <c r="BN433" i="1"/>
  <c r="Z433" i="1"/>
  <c r="Z434" i="1" s="1"/>
  <c r="BP437" i="1"/>
  <c r="BN437" i="1"/>
  <c r="Z437" i="1"/>
  <c r="BP450" i="1"/>
  <c r="BN450" i="1"/>
  <c r="Z450" i="1"/>
  <c r="BP475" i="1"/>
  <c r="BN475" i="1"/>
  <c r="Z475" i="1"/>
  <c r="BN514" i="1"/>
  <c r="Z514" i="1"/>
  <c r="BP541" i="1"/>
  <c r="BN541" i="1"/>
  <c r="Z541" i="1"/>
  <c r="Y547" i="1"/>
  <c r="BP575" i="1"/>
  <c r="BN575" i="1"/>
  <c r="Z575" i="1"/>
  <c r="Y578" i="1"/>
  <c r="BP93" i="1"/>
  <c r="Y98" i="1"/>
  <c r="BP103" i="1"/>
  <c r="BP108" i="1"/>
  <c r="BP132" i="1"/>
  <c r="BP133" i="1"/>
  <c r="BP142" i="1"/>
  <c r="BP143" i="1"/>
  <c r="BP179" i="1"/>
  <c r="BP197" i="1"/>
  <c r="BP210" i="1"/>
  <c r="BP217" i="1"/>
  <c r="BP218" i="1"/>
  <c r="BP229" i="1"/>
  <c r="BP230" i="1"/>
  <c r="BP241" i="1"/>
  <c r="BP242" i="1"/>
  <c r="BP243" i="1"/>
  <c r="BN243" i="1"/>
  <c r="Z243" i="1"/>
  <c r="BN254" i="1"/>
  <c r="Z254" i="1"/>
  <c r="BN256" i="1"/>
  <c r="BN264" i="1"/>
  <c r="Z264" i="1"/>
  <c r="Y300" i="1"/>
  <c r="BP295" i="1"/>
  <c r="BN295" i="1"/>
  <c r="Z295" i="1"/>
  <c r="BP299" i="1"/>
  <c r="BN299" i="1"/>
  <c r="Z299" i="1"/>
  <c r="BN314" i="1"/>
  <c r="BP322" i="1"/>
  <c r="BN322" i="1"/>
  <c r="Z322" i="1"/>
  <c r="BP332" i="1"/>
  <c r="BN332" i="1"/>
  <c r="Z332" i="1"/>
  <c r="Y350" i="1"/>
  <c r="BP346" i="1"/>
  <c r="BN346" i="1"/>
  <c r="Z346" i="1"/>
  <c r="BP371" i="1"/>
  <c r="BN371" i="1"/>
  <c r="Z371" i="1"/>
  <c r="BP385" i="1"/>
  <c r="BN385" i="1"/>
  <c r="Z385" i="1"/>
  <c r="BP452" i="1"/>
  <c r="BN452" i="1"/>
  <c r="Z452" i="1"/>
  <c r="BP462" i="1"/>
  <c r="BN462" i="1"/>
  <c r="Z462" i="1"/>
  <c r="Z463" i="1" s="1"/>
  <c r="BN478" i="1"/>
  <c r="Z478" i="1"/>
  <c r="BN561" i="1"/>
  <c r="BP562" i="1"/>
  <c r="BN562" i="1"/>
  <c r="Z562" i="1"/>
  <c r="Z22" i="1"/>
  <c r="Z23" i="1" s="1"/>
  <c r="BN22" i="1"/>
  <c r="BP22" i="1"/>
  <c r="Y36" i="1"/>
  <c r="Z29" i="1"/>
  <c r="BN29" i="1"/>
  <c r="Z35" i="1"/>
  <c r="BN35" i="1"/>
  <c r="Z53" i="1"/>
  <c r="BN53" i="1"/>
  <c r="Z57" i="1"/>
  <c r="BN57" i="1"/>
  <c r="Z68" i="1"/>
  <c r="BN68" i="1"/>
  <c r="BP68" i="1"/>
  <c r="Z84" i="1"/>
  <c r="BN84" i="1"/>
  <c r="BP84" i="1"/>
  <c r="Z88" i="1"/>
  <c r="BN88" i="1"/>
  <c r="Z93" i="1"/>
  <c r="BP95" i="1"/>
  <c r="Y104" i="1"/>
  <c r="Z103" i="1"/>
  <c r="Z108" i="1"/>
  <c r="Z110" i="1"/>
  <c r="BN110" i="1"/>
  <c r="Y111" i="1"/>
  <c r="Z114" i="1"/>
  <c r="BN114" i="1"/>
  <c r="BP114" i="1"/>
  <c r="Y119" i="1"/>
  <c r="BP116" i="1"/>
  <c r="BP117" i="1"/>
  <c r="Z123" i="1"/>
  <c r="BN123" i="1"/>
  <c r="Y128" i="1"/>
  <c r="BP125" i="1"/>
  <c r="BP126" i="1"/>
  <c r="Z131" i="1"/>
  <c r="BN131" i="1"/>
  <c r="BP131" i="1"/>
  <c r="Z132" i="1"/>
  <c r="Z133" i="1"/>
  <c r="BP135" i="1"/>
  <c r="Y146" i="1"/>
  <c r="BP139" i="1"/>
  <c r="BP140" i="1"/>
  <c r="Z142" i="1"/>
  <c r="Z143" i="1"/>
  <c r="Z144" i="1"/>
  <c r="BN144" i="1"/>
  <c r="BP150" i="1"/>
  <c r="BP171" i="1"/>
  <c r="Z179" i="1"/>
  <c r="Z180" i="1"/>
  <c r="BN180" i="1"/>
  <c r="BP187" i="1"/>
  <c r="Y202" i="1"/>
  <c r="BP193" i="1"/>
  <c r="Z197" i="1"/>
  <c r="Z198" i="1"/>
  <c r="BN198" i="1"/>
  <c r="BP200" i="1"/>
  <c r="J608" i="1"/>
  <c r="BP205" i="1"/>
  <c r="BP206" i="1"/>
  <c r="Z210" i="1"/>
  <c r="Z211" i="1"/>
  <c r="BN211" i="1"/>
  <c r="Y212" i="1"/>
  <c r="Y213" i="1"/>
  <c r="Y223" i="1"/>
  <c r="Z217" i="1"/>
  <c r="Z218" i="1"/>
  <c r="Z219" i="1"/>
  <c r="BN219" i="1"/>
  <c r="BP221" i="1"/>
  <c r="BP222" i="1"/>
  <c r="Y237" i="1"/>
  <c r="BP226" i="1"/>
  <c r="Z229" i="1"/>
  <c r="Z230" i="1"/>
  <c r="Z231" i="1"/>
  <c r="BN231" i="1"/>
  <c r="BP233" i="1"/>
  <c r="BP234" i="1"/>
  <c r="Z241" i="1"/>
  <c r="Z242" i="1"/>
  <c r="BP254" i="1"/>
  <c r="BN255" i="1"/>
  <c r="Z255" i="1"/>
  <c r="BN263" i="1"/>
  <c r="Z263" i="1"/>
  <c r="BP264" i="1"/>
  <c r="BN265" i="1"/>
  <c r="T608" i="1"/>
  <c r="Y311" i="1"/>
  <c r="Y310" i="1"/>
  <c r="BP309" i="1"/>
  <c r="BN309" i="1"/>
  <c r="Z309" i="1"/>
  <c r="Z310" i="1" s="1"/>
  <c r="Y316" i="1"/>
  <c r="BP321" i="1"/>
  <c r="BN321" i="1"/>
  <c r="Z321" i="1"/>
  <c r="BP326" i="1"/>
  <c r="BN326" i="1"/>
  <c r="Z326" i="1"/>
  <c r="BP340" i="1"/>
  <c r="BN340" i="1"/>
  <c r="Z340" i="1"/>
  <c r="BP354" i="1"/>
  <c r="BN354" i="1"/>
  <c r="Z354" i="1"/>
  <c r="Y388" i="1"/>
  <c r="BP381" i="1"/>
  <c r="BN381" i="1"/>
  <c r="Z381" i="1"/>
  <c r="BP397" i="1"/>
  <c r="BN397" i="1"/>
  <c r="Z397" i="1"/>
  <c r="BP407" i="1"/>
  <c r="BN407" i="1"/>
  <c r="Z407" i="1"/>
  <c r="BP423" i="1"/>
  <c r="BN423" i="1"/>
  <c r="Z423" i="1"/>
  <c r="BP443" i="1"/>
  <c r="BN443" i="1"/>
  <c r="Z443" i="1"/>
  <c r="BP445" i="1"/>
  <c r="BN445" i="1"/>
  <c r="Z445" i="1"/>
  <c r="BP490" i="1"/>
  <c r="BN490" i="1"/>
  <c r="Z490" i="1"/>
  <c r="BN509" i="1"/>
  <c r="BP519" i="1"/>
  <c r="BN519" i="1"/>
  <c r="Z519" i="1"/>
  <c r="BP521" i="1"/>
  <c r="BN521" i="1"/>
  <c r="Z521" i="1"/>
  <c r="BN553" i="1"/>
  <c r="BP557" i="1"/>
  <c r="Y564" i="1"/>
  <c r="BN557" i="1"/>
  <c r="BP558" i="1"/>
  <c r="BN558" i="1"/>
  <c r="Z558" i="1"/>
  <c r="BN568" i="1"/>
  <c r="BP587" i="1"/>
  <c r="Y589" i="1"/>
  <c r="Y588" i="1"/>
  <c r="BN587" i="1"/>
  <c r="Y593" i="1"/>
  <c r="Y592" i="1"/>
  <c r="BN591" i="1"/>
  <c r="K608" i="1"/>
  <c r="BP250" i="1"/>
  <c r="BP251" i="1"/>
  <c r="BN252" i="1"/>
  <c r="BP267" i="1"/>
  <c r="BP268" i="1"/>
  <c r="BP273" i="1"/>
  <c r="BN274" i="1"/>
  <c r="Y279" i="1"/>
  <c r="BP276" i="1"/>
  <c r="BN296" i="1"/>
  <c r="Y315" i="1"/>
  <c r="Y334" i="1"/>
  <c r="Y344" i="1"/>
  <c r="Y362" i="1"/>
  <c r="Y387" i="1"/>
  <c r="Y399" i="1"/>
  <c r="Y403" i="1"/>
  <c r="Y404" i="1"/>
  <c r="Y417" i="1"/>
  <c r="Y416" i="1"/>
  <c r="BP415" i="1"/>
  <c r="BN415" i="1"/>
  <c r="Z415" i="1"/>
  <c r="Y425" i="1"/>
  <c r="BP419" i="1"/>
  <c r="BN419" i="1"/>
  <c r="Z419" i="1"/>
  <c r="BP439" i="1"/>
  <c r="BN439" i="1"/>
  <c r="Z439" i="1"/>
  <c r="BN449" i="1"/>
  <c r="Z449" i="1"/>
  <c r="BN457" i="1"/>
  <c r="Z457" i="1"/>
  <c r="Y473" i="1"/>
  <c r="Y472" i="1"/>
  <c r="BP471" i="1"/>
  <c r="BN471" i="1"/>
  <c r="Z471" i="1"/>
  <c r="Z472" i="1" s="1"/>
  <c r="Y510" i="1"/>
  <c r="BN506" i="1"/>
  <c r="Z506" i="1"/>
  <c r="Y531" i="1"/>
  <c r="BP527" i="1"/>
  <c r="BN527" i="1"/>
  <c r="Z527" i="1"/>
  <c r="Z530" i="1" s="1"/>
  <c r="BP533" i="1"/>
  <c r="BN533" i="1"/>
  <c r="Z533" i="1"/>
  <c r="Y535" i="1"/>
  <c r="Y536" i="1"/>
  <c r="Y554" i="1"/>
  <c r="BN559" i="1"/>
  <c r="BP560" i="1"/>
  <c r="BN560" i="1"/>
  <c r="Z560" i="1"/>
  <c r="BN563" i="1"/>
  <c r="Y412" i="1"/>
  <c r="Y424" i="1"/>
  <c r="Y463" i="1"/>
  <c r="Y464" i="1"/>
  <c r="BP529" i="1"/>
  <c r="BN534" i="1"/>
  <c r="BN540" i="1"/>
  <c r="BN542" i="1"/>
  <c r="BN544" i="1"/>
  <c r="BN546" i="1"/>
  <c r="BN551" i="1"/>
  <c r="Y571" i="1"/>
  <c r="BN570" i="1"/>
  <c r="BN574" i="1"/>
  <c r="BN576" i="1"/>
  <c r="AE608" i="1"/>
  <c r="BN582" i="1"/>
  <c r="A10" i="1"/>
  <c r="B608" i="1"/>
  <c r="X600" i="1"/>
  <c r="Z26" i="1"/>
  <c r="BP26" i="1"/>
  <c r="BN28" i="1"/>
  <c r="Z30" i="1"/>
  <c r="BP30" i="1"/>
  <c r="BN34" i="1"/>
  <c r="C608" i="1"/>
  <c r="Z54" i="1"/>
  <c r="BP54" i="1"/>
  <c r="BN56" i="1"/>
  <c r="Z58" i="1"/>
  <c r="BP58" i="1"/>
  <c r="Z62" i="1"/>
  <c r="Z64" i="1" s="1"/>
  <c r="BP62" i="1"/>
  <c r="Y65" i="1"/>
  <c r="BN69" i="1"/>
  <c r="Z71" i="1"/>
  <c r="BP71" i="1"/>
  <c r="BN72" i="1"/>
  <c r="Z74" i="1"/>
  <c r="BP74" i="1"/>
  <c r="Z78" i="1"/>
  <c r="BP78" i="1"/>
  <c r="BN79" i="1"/>
  <c r="Z85" i="1"/>
  <c r="BP85" i="1"/>
  <c r="BN87" i="1"/>
  <c r="Z89" i="1"/>
  <c r="BP89" i="1"/>
  <c r="BN96" i="1"/>
  <c r="Z102" i="1"/>
  <c r="Z104" i="1" s="1"/>
  <c r="BP102" i="1"/>
  <c r="Y105" i="1"/>
  <c r="BN109" i="1"/>
  <c r="Z115" i="1"/>
  <c r="Z119" i="1" s="1"/>
  <c r="BP115" i="1"/>
  <c r="F608" i="1"/>
  <c r="Z124" i="1"/>
  <c r="BP124" i="1"/>
  <c r="Z134" i="1"/>
  <c r="BP134" i="1"/>
  <c r="Y137" i="1"/>
  <c r="Z141" i="1"/>
  <c r="BP141" i="1"/>
  <c r="Z145" i="1"/>
  <c r="BP145" i="1"/>
  <c r="Z149" i="1"/>
  <c r="Z151" i="1" s="1"/>
  <c r="BP149" i="1"/>
  <c r="BP156" i="1"/>
  <c r="Z156" i="1"/>
  <c r="Z157" i="1" s="1"/>
  <c r="Y158" i="1"/>
  <c r="Z161" i="1"/>
  <c r="BP161" i="1"/>
  <c r="Y174" i="1"/>
  <c r="Y183" i="1"/>
  <c r="BP177" i="1"/>
  <c r="Z177" i="1"/>
  <c r="BP181" i="1"/>
  <c r="Z181" i="1"/>
  <c r="F9" i="1"/>
  <c r="F10" i="1"/>
  <c r="Y60" i="1"/>
  <c r="Y64" i="1"/>
  <c r="Y91" i="1"/>
  <c r="BN93" i="1"/>
  <c r="BN139" i="1"/>
  <c r="Y147" i="1"/>
  <c r="Y151" i="1"/>
  <c r="Y157" i="1"/>
  <c r="BP166" i="1"/>
  <c r="BP178" i="1"/>
  <c r="Y182" i="1"/>
  <c r="Y188" i="1"/>
  <c r="BP185" i="1"/>
  <c r="Z185" i="1"/>
  <c r="Z188" i="1" s="1"/>
  <c r="Y189" i="1"/>
  <c r="H9" i="1"/>
  <c r="X599" i="1"/>
  <c r="X601" i="1" s="1"/>
  <c r="Y24" i="1"/>
  <c r="BN26" i="1"/>
  <c r="Z28" i="1"/>
  <c r="Z34" i="1"/>
  <c r="Y37" i="1"/>
  <c r="Z56" i="1"/>
  <c r="Y59" i="1"/>
  <c r="D608" i="1"/>
  <c r="Z69" i="1"/>
  <c r="Z72" i="1"/>
  <c r="Y75" i="1"/>
  <c r="BN78" i="1"/>
  <c r="Z79" i="1"/>
  <c r="Y82" i="1"/>
  <c r="Z87" i="1"/>
  <c r="Z96" i="1"/>
  <c r="E608" i="1"/>
  <c r="Z109" i="1"/>
  <c r="Y112" i="1"/>
  <c r="BN115" i="1"/>
  <c r="BN124" i="1"/>
  <c r="Y129" i="1"/>
  <c r="BN149" i="1"/>
  <c r="BN156" i="1"/>
  <c r="Y163" i="1"/>
  <c r="BP160" i="1"/>
  <c r="Z160" i="1"/>
  <c r="Z162" i="1" s="1"/>
  <c r="Y162" i="1"/>
  <c r="Y167" i="1"/>
  <c r="Z166" i="1"/>
  <c r="BN177" i="1"/>
  <c r="Z178" i="1"/>
  <c r="BN181" i="1"/>
  <c r="BN186" i="1"/>
  <c r="BP186" i="1"/>
  <c r="BP173" i="1"/>
  <c r="Z173" i="1"/>
  <c r="Z174" i="1" s="1"/>
  <c r="Z196" i="1"/>
  <c r="BP196" i="1"/>
  <c r="Y224" i="1"/>
  <c r="Y257" i="1"/>
  <c r="Y270" i="1"/>
  <c r="Z275" i="1"/>
  <c r="BP275" i="1"/>
  <c r="Z289" i="1"/>
  <c r="BP289" i="1"/>
  <c r="Y292" i="1"/>
  <c r="Z298" i="1"/>
  <c r="BP298" i="1"/>
  <c r="Y301" i="1"/>
  <c r="BP320" i="1"/>
  <c r="Z320" i="1"/>
  <c r="Y327" i="1"/>
  <c r="G608" i="1"/>
  <c r="BN193" i="1"/>
  <c r="Z195" i="1"/>
  <c r="BP195" i="1"/>
  <c r="Z199" i="1"/>
  <c r="BP199" i="1"/>
  <c r="Y207" i="1"/>
  <c r="Z216" i="1"/>
  <c r="BP216" i="1"/>
  <c r="Z220" i="1"/>
  <c r="BP220" i="1"/>
  <c r="BN226" i="1"/>
  <c r="Z228" i="1"/>
  <c r="BP228" i="1"/>
  <c r="Z232" i="1"/>
  <c r="BP232" i="1"/>
  <c r="Z236" i="1"/>
  <c r="BP236" i="1"/>
  <c r="Z240" i="1"/>
  <c r="BP240" i="1"/>
  <c r="Z244" i="1"/>
  <c r="BP244" i="1"/>
  <c r="Z249" i="1"/>
  <c r="BP249" i="1"/>
  <c r="Z253" i="1"/>
  <c r="BP253" i="1"/>
  <c r="M608" i="1"/>
  <c r="Z262" i="1"/>
  <c r="BP262" i="1"/>
  <c r="Z266" i="1"/>
  <c r="BP266" i="1"/>
  <c r="Y269" i="1"/>
  <c r="Z278" i="1"/>
  <c r="BP278" i="1"/>
  <c r="Z283" i="1"/>
  <c r="Z284" i="1" s="1"/>
  <c r="BP283" i="1"/>
  <c r="Z288" i="1"/>
  <c r="BP288" i="1"/>
  <c r="Y291" i="1"/>
  <c r="Z297" i="1"/>
  <c r="BP297" i="1"/>
  <c r="U608" i="1"/>
  <c r="Y328" i="1"/>
  <c r="BP325" i="1"/>
  <c r="Z325" i="1"/>
  <c r="BN325" i="1"/>
  <c r="BP333" i="1"/>
  <c r="Z333" i="1"/>
  <c r="BN333" i="1"/>
  <c r="H608" i="1"/>
  <c r="Y175" i="1"/>
  <c r="I608" i="1"/>
  <c r="Y201" i="1"/>
  <c r="BN205" i="1"/>
  <c r="Y238" i="1"/>
  <c r="Y246" i="1"/>
  <c r="Z252" i="1"/>
  <c r="Z256" i="1"/>
  <c r="Z261" i="1"/>
  <c r="BP261" i="1"/>
  <c r="Z265" i="1"/>
  <c r="O608" i="1"/>
  <c r="Z274" i="1"/>
  <c r="BN275" i="1"/>
  <c r="Y280" i="1"/>
  <c r="Y285" i="1"/>
  <c r="R608" i="1"/>
  <c r="Z296" i="1"/>
  <c r="Z314" i="1"/>
  <c r="Z315" i="1" s="1"/>
  <c r="Z319" i="1"/>
  <c r="BP319" i="1"/>
  <c r="BN320" i="1"/>
  <c r="BN323" i="1"/>
  <c r="BP323" i="1"/>
  <c r="Z323" i="1"/>
  <c r="BN331" i="1"/>
  <c r="BP331" i="1"/>
  <c r="Z331" i="1"/>
  <c r="Y335" i="1"/>
  <c r="BN353" i="1"/>
  <c r="BP353" i="1"/>
  <c r="Z353" i="1"/>
  <c r="Y357" i="1"/>
  <c r="V608" i="1"/>
  <c r="Y367" i="1"/>
  <c r="BN366" i="1"/>
  <c r="Y368" i="1"/>
  <c r="BP366" i="1"/>
  <c r="Z366" i="1"/>
  <c r="Z367" i="1" s="1"/>
  <c r="BN240" i="1"/>
  <c r="BN249" i="1"/>
  <c r="Y258" i="1"/>
  <c r="BN283" i="1"/>
  <c r="Y284" i="1"/>
  <c r="BN288" i="1"/>
  <c r="BN339" i="1"/>
  <c r="BP339" i="1"/>
  <c r="Z339" i="1"/>
  <c r="BN347" i="1"/>
  <c r="Y349" i="1"/>
  <c r="BP347" i="1"/>
  <c r="Z347" i="1"/>
  <c r="BN361" i="1"/>
  <c r="BP361" i="1"/>
  <c r="Z361" i="1"/>
  <c r="BN337" i="1"/>
  <c r="BN341" i="1"/>
  <c r="BN352" i="1"/>
  <c r="BN355" i="1"/>
  <c r="Y356" i="1"/>
  <c r="BN359" i="1"/>
  <c r="Z370" i="1"/>
  <c r="BP370" i="1"/>
  <c r="BN372" i="1"/>
  <c r="Y373" i="1"/>
  <c r="BN378" i="1"/>
  <c r="Z380" i="1"/>
  <c r="BP380" i="1"/>
  <c r="BN382" i="1"/>
  <c r="Z384" i="1"/>
  <c r="BP384" i="1"/>
  <c r="BN386" i="1"/>
  <c r="BN390" i="1"/>
  <c r="Z396" i="1"/>
  <c r="BP396" i="1"/>
  <c r="BN402" i="1"/>
  <c r="X608" i="1"/>
  <c r="Z408" i="1"/>
  <c r="BP408" i="1"/>
  <c r="BN410" i="1"/>
  <c r="Y411" i="1"/>
  <c r="BN414" i="1"/>
  <c r="Z420" i="1"/>
  <c r="BP420" i="1"/>
  <c r="BN422" i="1"/>
  <c r="Y608" i="1"/>
  <c r="Y458" i="1"/>
  <c r="Z438" i="1"/>
  <c r="BP438" i="1"/>
  <c r="BN440" i="1"/>
  <c r="Z442" i="1"/>
  <c r="BP442" i="1"/>
  <c r="Z453" i="1"/>
  <c r="BP455" i="1"/>
  <c r="Z455" i="1"/>
  <c r="BN456" i="1"/>
  <c r="BP457" i="1"/>
  <c r="Y459" i="1"/>
  <c r="BP476" i="1"/>
  <c r="Z476" i="1"/>
  <c r="BN477" i="1"/>
  <c r="BP478" i="1"/>
  <c r="Y485" i="1"/>
  <c r="Z505" i="1"/>
  <c r="BP505" i="1"/>
  <c r="Z513" i="1"/>
  <c r="Z515" i="1" s="1"/>
  <c r="BP513" i="1"/>
  <c r="BP518" i="1"/>
  <c r="Y525" i="1"/>
  <c r="Y363" i="1"/>
  <c r="W608" i="1"/>
  <c r="Y398" i="1"/>
  <c r="BP444" i="1"/>
  <c r="Z444" i="1"/>
  <c r="BP446" i="1"/>
  <c r="BP480" i="1"/>
  <c r="Z480" i="1"/>
  <c r="Y482" i="1"/>
  <c r="AA608" i="1"/>
  <c r="Y492" i="1"/>
  <c r="BP489" i="1"/>
  <c r="Z489" i="1"/>
  <c r="BP491" i="1"/>
  <c r="Y493" i="1"/>
  <c r="Y511" i="1"/>
  <c r="BN502" i="1"/>
  <c r="AC608" i="1"/>
  <c r="BP502" i="1"/>
  <c r="Z509" i="1"/>
  <c r="Z518" i="1"/>
  <c r="BP520" i="1"/>
  <c r="Z520" i="1"/>
  <c r="BP522" i="1"/>
  <c r="Z337" i="1"/>
  <c r="BP337" i="1"/>
  <c r="Z341" i="1"/>
  <c r="Z352" i="1"/>
  <c r="Z355" i="1"/>
  <c r="Z359" i="1"/>
  <c r="Z362" i="1" s="1"/>
  <c r="BP359" i="1"/>
  <c r="BN370" i="1"/>
  <c r="Z372" i="1"/>
  <c r="Z378" i="1"/>
  <c r="BP378" i="1"/>
  <c r="BN380" i="1"/>
  <c r="Z382" i="1"/>
  <c r="Z386" i="1"/>
  <c r="Z390" i="1"/>
  <c r="Z392" i="1" s="1"/>
  <c r="BP390" i="1"/>
  <c r="Z402" i="1"/>
  <c r="Z403" i="1" s="1"/>
  <c r="BN408" i="1"/>
  <c r="Z410" i="1"/>
  <c r="Z414" i="1"/>
  <c r="Z416" i="1" s="1"/>
  <c r="BP414" i="1"/>
  <c r="BN420" i="1"/>
  <c r="Z422" i="1"/>
  <c r="Y435" i="1"/>
  <c r="Z440" i="1"/>
  <c r="Z446" i="1"/>
  <c r="BP448" i="1"/>
  <c r="Z448" i="1"/>
  <c r="BP449" i="1"/>
  <c r="BN455" i="1"/>
  <c r="Z456" i="1"/>
  <c r="BP461" i="1"/>
  <c r="Z608" i="1"/>
  <c r="BN476" i="1"/>
  <c r="Z477" i="1"/>
  <c r="Y481" i="1"/>
  <c r="Z491" i="1"/>
  <c r="Z502" i="1"/>
  <c r="BP504" i="1"/>
  <c r="Z504" i="1"/>
  <c r="BN505" i="1"/>
  <c r="BP506" i="1"/>
  <c r="BN513" i="1"/>
  <c r="BP514" i="1"/>
  <c r="Y516" i="1"/>
  <c r="Z522" i="1"/>
  <c r="Y524" i="1"/>
  <c r="BP451" i="1"/>
  <c r="Z451" i="1"/>
  <c r="BP453" i="1"/>
  <c r="BP484" i="1"/>
  <c r="Z484" i="1"/>
  <c r="Z485" i="1" s="1"/>
  <c r="Y486" i="1"/>
  <c r="Y497" i="1"/>
  <c r="BN496" i="1"/>
  <c r="AB608" i="1"/>
  <c r="BP496" i="1"/>
  <c r="Y498" i="1"/>
  <c r="BP508" i="1"/>
  <c r="Z508" i="1"/>
  <c r="Y530" i="1"/>
  <c r="Z534" i="1"/>
  <c r="Z535" i="1" s="1"/>
  <c r="Y548" i="1"/>
  <c r="BN550" i="1"/>
  <c r="Z551" i="1"/>
  <c r="BN552" i="1"/>
  <c r="Z553" i="1"/>
  <c r="Y565" i="1"/>
  <c r="BN567" i="1"/>
  <c r="Z568" i="1"/>
  <c r="BN569" i="1"/>
  <c r="Z570" i="1"/>
  <c r="Z582" i="1"/>
  <c r="BP582" i="1"/>
  <c r="BN583" i="1"/>
  <c r="Y584" i="1"/>
  <c r="Z591" i="1"/>
  <c r="Z592" i="1" s="1"/>
  <c r="BP591" i="1"/>
  <c r="Y597" i="1"/>
  <c r="BN528" i="1"/>
  <c r="Y555" i="1"/>
  <c r="Y572" i="1"/>
  <c r="Z587" i="1"/>
  <c r="Z588" i="1" s="1"/>
  <c r="BN595" i="1"/>
  <c r="Y596" i="1"/>
  <c r="Z550" i="1"/>
  <c r="BP550" i="1"/>
  <c r="Z552" i="1"/>
  <c r="Z567" i="1"/>
  <c r="BP567" i="1"/>
  <c r="Z569" i="1"/>
  <c r="Y579" i="1"/>
  <c r="Z583" i="1"/>
  <c r="AD608" i="1"/>
  <c r="Z528" i="1"/>
  <c r="Z540" i="1"/>
  <c r="Z542" i="1"/>
  <c r="Z544" i="1"/>
  <c r="Z546" i="1"/>
  <c r="Z557" i="1"/>
  <c r="Z559" i="1"/>
  <c r="Z561" i="1"/>
  <c r="Z563" i="1"/>
  <c r="Z574" i="1"/>
  <c r="BP574" i="1"/>
  <c r="Z576" i="1"/>
  <c r="Y585" i="1"/>
  <c r="Z595" i="1"/>
  <c r="Z596" i="1" s="1"/>
  <c r="Z411" i="1" l="1"/>
  <c r="Z398" i="1"/>
  <c r="Z349" i="1"/>
  <c r="Z334" i="1"/>
  <c r="Z300" i="1"/>
  <c r="Z223" i="1"/>
  <c r="Z111" i="1"/>
  <c r="Z98" i="1"/>
  <c r="Z136" i="1"/>
  <c r="Z128" i="1"/>
  <c r="Z578" i="1"/>
  <c r="Z343" i="1"/>
  <c r="Z571" i="1"/>
  <c r="Z481" i="1"/>
  <c r="Z458" i="1"/>
  <c r="Z279" i="1"/>
  <c r="Z269" i="1"/>
  <c r="Y602" i="1"/>
  <c r="Z291" i="1"/>
  <c r="Z237" i="1"/>
  <c r="Z201" i="1"/>
  <c r="Y600" i="1"/>
  <c r="Z75" i="1"/>
  <c r="Z146" i="1"/>
  <c r="Z212" i="1"/>
  <c r="Z424" i="1"/>
  <c r="Y599" i="1"/>
  <c r="Z584" i="1"/>
  <c r="Z510" i="1"/>
  <c r="Z387" i="1"/>
  <c r="Z257" i="1"/>
  <c r="Z245" i="1"/>
  <c r="Y598" i="1"/>
  <c r="Z81" i="1"/>
  <c r="Z547" i="1"/>
  <c r="Z182" i="1"/>
  <c r="Z90" i="1"/>
  <c r="Z36" i="1"/>
  <c r="Z564" i="1"/>
  <c r="Z356" i="1"/>
  <c r="Z492" i="1"/>
  <c r="Z373" i="1"/>
  <c r="Z59" i="1"/>
  <c r="Z524" i="1"/>
  <c r="Z554" i="1"/>
  <c r="Z327" i="1"/>
  <c r="Y601" i="1" l="1"/>
  <c r="Z603" i="1"/>
</calcChain>
</file>

<file path=xl/sharedStrings.xml><?xml version="1.0" encoding="utf-8"?>
<sst xmlns="http://schemas.openxmlformats.org/spreadsheetml/2006/main" count="2479" uniqueCount="785">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</sst>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8" t="s">
        <v>0</v>
      </c>
      <c r="E1" s="458"/>
      <c r="F1" s="458"/>
      <c r="G1" s="12" t="s">
        <v>1</v>
      </c>
      <c r="H1" s="558" t="s">
        <v>2</v>
      </c>
      <c r="I1" s="458"/>
      <c r="J1" s="458"/>
      <c r="K1" s="458"/>
      <c r="L1" s="458"/>
      <c r="M1" s="458"/>
      <c r="N1" s="458"/>
      <c r="O1" s="458"/>
      <c r="P1" s="458"/>
      <c r="Q1" s="458"/>
      <c r="R1" s="754" t="s">
        <v>3</v>
      </c>
      <c r="S1" s="458"/>
      <c r="T1" s="45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58" t="s">
        <v>8</v>
      </c>
      <c r="B5" s="410"/>
      <c r="C5" s="411"/>
      <c r="D5" s="537"/>
      <c r="E5" s="539"/>
      <c r="F5" s="475" t="s">
        <v>9</v>
      </c>
      <c r="G5" s="411"/>
      <c r="H5" s="537" t="s">
        <v>784</v>
      </c>
      <c r="I5" s="538"/>
      <c r="J5" s="538"/>
      <c r="K5" s="538"/>
      <c r="L5" s="538"/>
      <c r="M5" s="539"/>
      <c r="N5" s="58"/>
      <c r="P5" s="24" t="s">
        <v>10</v>
      </c>
      <c r="Q5" s="434">
        <v>45571</v>
      </c>
      <c r="R5" s="435"/>
      <c r="T5" s="621" t="s">
        <v>11</v>
      </c>
      <c r="U5" s="461"/>
      <c r="V5" s="622" t="s">
        <v>12</v>
      </c>
      <c r="W5" s="435"/>
      <c r="AB5" s="51"/>
      <c r="AC5" s="51"/>
      <c r="AD5" s="51"/>
      <c r="AE5" s="51"/>
    </row>
    <row r="6" spans="1:32" s="379" customFormat="1" ht="24" customHeight="1" x14ac:dyDescent="0.2">
      <c r="A6" s="658" t="s">
        <v>13</v>
      </c>
      <c r="B6" s="410"/>
      <c r="C6" s="411"/>
      <c r="D6" s="543" t="s">
        <v>14</v>
      </c>
      <c r="E6" s="544"/>
      <c r="F6" s="544"/>
      <c r="G6" s="544"/>
      <c r="H6" s="544"/>
      <c r="I6" s="544"/>
      <c r="J6" s="544"/>
      <c r="K6" s="544"/>
      <c r="L6" s="544"/>
      <c r="M6" s="435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Воскресенье</v>
      </c>
      <c r="R6" s="396"/>
      <c r="T6" s="631" t="s">
        <v>16</v>
      </c>
      <c r="U6" s="461"/>
      <c r="V6" s="589" t="s">
        <v>17</v>
      </c>
      <c r="W6" s="590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26" t="str">
        <f>IFERROR(VLOOKUP(DeliveryAddress,Table,3,0),1)</f>
        <v>1</v>
      </c>
      <c r="E7" s="727"/>
      <c r="F7" s="727"/>
      <c r="G7" s="727"/>
      <c r="H7" s="727"/>
      <c r="I7" s="727"/>
      <c r="J7" s="727"/>
      <c r="K7" s="727"/>
      <c r="L7" s="727"/>
      <c r="M7" s="626"/>
      <c r="N7" s="60"/>
      <c r="P7" s="24"/>
      <c r="Q7" s="42"/>
      <c r="R7" s="42"/>
      <c r="T7" s="393"/>
      <c r="U7" s="461"/>
      <c r="V7" s="591"/>
      <c r="W7" s="592"/>
      <c r="AB7" s="51"/>
      <c r="AC7" s="51"/>
      <c r="AD7" s="51"/>
      <c r="AE7" s="51"/>
    </row>
    <row r="8" spans="1:32" s="379" customFormat="1" ht="25.5" customHeight="1" x14ac:dyDescent="0.2">
      <c r="A8" s="451" t="s">
        <v>18</v>
      </c>
      <c r="B8" s="403"/>
      <c r="C8" s="404"/>
      <c r="D8" s="736"/>
      <c r="E8" s="737"/>
      <c r="F8" s="737"/>
      <c r="G8" s="737"/>
      <c r="H8" s="737"/>
      <c r="I8" s="737"/>
      <c r="J8" s="737"/>
      <c r="K8" s="737"/>
      <c r="L8" s="737"/>
      <c r="M8" s="738"/>
      <c r="N8" s="61"/>
      <c r="P8" s="24" t="s">
        <v>19</v>
      </c>
      <c r="Q8" s="625">
        <v>0.41666666666666669</v>
      </c>
      <c r="R8" s="626"/>
      <c r="T8" s="393"/>
      <c r="U8" s="461"/>
      <c r="V8" s="591"/>
      <c r="W8" s="592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2"/>
      <c r="E9" s="49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493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3"/>
      <c r="L9" s="493"/>
      <c r="M9" s="493"/>
      <c r="N9" s="377"/>
      <c r="P9" s="26" t="s">
        <v>20</v>
      </c>
      <c r="Q9" s="666"/>
      <c r="R9" s="480"/>
      <c r="T9" s="393"/>
      <c r="U9" s="461"/>
      <c r="V9" s="593"/>
      <c r="W9" s="594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2"/>
      <c r="E10" s="49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5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32"/>
      <c r="R10" s="633"/>
      <c r="U10" s="24" t="s">
        <v>22</v>
      </c>
      <c r="V10" s="789" t="s">
        <v>23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9"/>
      <c r="R11" s="435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60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25"/>
      <c r="R12" s="626"/>
      <c r="S12" s="23"/>
      <c r="U12" s="24"/>
      <c r="V12" s="458"/>
      <c r="W12" s="393"/>
      <c r="AB12" s="51"/>
      <c r="AC12" s="51"/>
      <c r="AD12" s="51"/>
      <c r="AE12" s="51"/>
    </row>
    <row r="13" spans="1:32" s="379" customFormat="1" ht="23.25" customHeight="1" x14ac:dyDescent="0.2">
      <c r="A13" s="60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60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04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2" t="s">
        <v>34</v>
      </c>
      <c r="Q15" s="458"/>
      <c r="R15" s="458"/>
      <c r="S15" s="458"/>
      <c r="T15" s="45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3"/>
      <c r="Q16" s="643"/>
      <c r="R16" s="643"/>
      <c r="S16" s="643"/>
      <c r="T16" s="64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2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88"/>
      <c r="R17" s="688"/>
      <c r="S17" s="688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77"/>
      <c r="BD17" s="557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89"/>
      <c r="R18" s="689"/>
      <c r="S18" s="689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6"/>
      <c r="AB18" s="536"/>
      <c r="AC18" s="536"/>
      <c r="AD18" s="472"/>
      <c r="AE18" s="473"/>
      <c r="AF18" s="474"/>
      <c r="AG18" s="678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4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97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7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100</v>
      </c>
      <c r="Y68" s="387">
        <f t="shared" ref="Y68:Y74" si="11">IFERROR(IF(X68="",0,CEILING((X68/$H68),1)*$H68),"")</f>
        <v>108</v>
      </c>
      <c r="Z68" s="36">
        <f>IFERROR(IF(Y68=0,"",ROUNDUP(Y68/H68,0)*0.02175),"")</f>
        <v>0.21749999999999997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104.44444444444444</v>
      </c>
      <c r="BN68" s="64">
        <f t="shared" ref="BN68:BN74" si="13">IFERROR(Y68*I68/H68,"0")</f>
        <v>112.8</v>
      </c>
      <c r="BO68" s="64">
        <f t="shared" ref="BO68:BO74" si="14">IFERROR(1/J68*(X68/H68),"0")</f>
        <v>0.16534391534391535</v>
      </c>
      <c r="BP68" s="64">
        <f t="shared" ref="BP68:BP74" si="15">IFERROR(1/J68*(Y68/H68),"0")</f>
        <v>0.17857142857142855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2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5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225</v>
      </c>
      <c r="Y74" s="387">
        <f t="shared" si="11"/>
        <v>225</v>
      </c>
      <c r="Z74" s="36">
        <f>IFERROR(IF(Y74=0,"",ROUNDUP(Y74/H74,0)*0.00937),"")</f>
        <v>0.46849999999999997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237</v>
      </c>
      <c r="BN74" s="64">
        <f t="shared" si="13"/>
        <v>237</v>
      </c>
      <c r="BO74" s="64">
        <f t="shared" si="14"/>
        <v>0.41666666666666669</v>
      </c>
      <c r="BP74" s="64">
        <f t="shared" si="15"/>
        <v>0.41666666666666669</v>
      </c>
    </row>
    <row r="75" spans="1:68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59.25925925925926</v>
      </c>
      <c r="Y75" s="388">
        <f>IFERROR(Y68/H68,"0")+IFERROR(Y69/H69,"0")+IFERROR(Y70/H70,"0")+IFERROR(Y71/H71,"0")+IFERROR(Y72/H72,"0")+IFERROR(Y73/H73,"0")+IFERROR(Y74/H74,"0")</f>
        <v>60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0.68599999999999994</v>
      </c>
      <c r="AA75" s="389"/>
      <c r="AB75" s="389"/>
      <c r="AC75" s="389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325</v>
      </c>
      <c r="Y76" s="388">
        <f>IFERROR(SUM(Y68:Y74),"0")</f>
        <v>333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30</v>
      </c>
      <c r="Y78" s="387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81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90</v>
      </c>
      <c r="Y80" s="387">
        <f>IFERROR(IF(X80="",0,CEILING((X80/$H80),1)*$H80),"")</f>
        <v>91.800000000000011</v>
      </c>
      <c r="Z80" s="36">
        <f>IFERROR(IF(Y80=0,"",ROUNDUP(Y80/H80,0)*0.00753),"")</f>
        <v>0.25602000000000003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96.666666666666657</v>
      </c>
      <c r="BN80" s="64">
        <f>IFERROR(Y80*I80/H80,"0")</f>
        <v>98.600000000000009</v>
      </c>
      <c r="BO80" s="64">
        <f>IFERROR(1/J80*(X80/H80),"0")</f>
        <v>0.21367521367521364</v>
      </c>
      <c r="BP80" s="64">
        <f>IFERROR(1/J80*(Y80/H80),"0")</f>
        <v>0.21794871794871795</v>
      </c>
    </row>
    <row r="81" spans="1:68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36.111111111111107</v>
      </c>
      <c r="Y81" s="388">
        <f>IFERROR(Y78/H78,"0")+IFERROR(Y79/H79,"0")+IFERROR(Y80/H80,"0")</f>
        <v>37</v>
      </c>
      <c r="Z81" s="388">
        <f>IFERROR(IF(Z78="",0,Z78),"0")+IFERROR(IF(Z79="",0,Z79),"0")+IFERROR(IF(Z80="",0,Z80),"0")</f>
        <v>0.32127000000000006</v>
      </c>
      <c r="AA81" s="389"/>
      <c r="AB81" s="389"/>
      <c r="AC81" s="389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120</v>
      </c>
      <c r="Y82" s="388">
        <f>IFERROR(SUM(Y78:Y80),"0")</f>
        <v>124.20000000000002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5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30</v>
      </c>
      <c r="Y87" s="387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24</v>
      </c>
      <c r="Y88" s="387">
        <f t="shared" si="16"/>
        <v>25.2</v>
      </c>
      <c r="Z88" s="36">
        <f>IFERROR(IF(Y88=0,"",ROUNDUP(Y88/H88,0)*0.00502),"")</f>
        <v>7.0280000000000009E-2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25.333333333333329</v>
      </c>
      <c r="BN88" s="64">
        <f t="shared" si="18"/>
        <v>26.599999999999998</v>
      </c>
      <c r="BO88" s="64">
        <f t="shared" si="19"/>
        <v>5.6980056980056981E-2</v>
      </c>
      <c r="BP88" s="64">
        <f t="shared" si="20"/>
        <v>5.9829059829059839E-2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30</v>
      </c>
      <c r="Y89" s="387">
        <f t="shared" si="16"/>
        <v>30.6</v>
      </c>
      <c r="Z89" s="36">
        <f>IFERROR(IF(Y89=0,"",ROUNDUP(Y89/H89,0)*0.00502),"")</f>
        <v>8.5339999999999999E-2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31.666666666666664</v>
      </c>
      <c r="BN89" s="64">
        <f t="shared" si="18"/>
        <v>32.299999999999997</v>
      </c>
      <c r="BO89" s="64">
        <f t="shared" si="19"/>
        <v>7.122507122507124E-2</v>
      </c>
      <c r="BP89" s="64">
        <f t="shared" si="20"/>
        <v>7.2649572649572655E-2</v>
      </c>
    </row>
    <row r="90" spans="1:68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46.666666666666671</v>
      </c>
      <c r="Y90" s="388">
        <f>IFERROR(Y84/H84,"0")+IFERROR(Y85/H85,"0")+IFERROR(Y86/H86,"0")+IFERROR(Y87/H87,"0")+IFERROR(Y88/H88,"0")+IFERROR(Y89/H89,"0")</f>
        <v>48</v>
      </c>
      <c r="Z90" s="388">
        <f>IFERROR(IF(Z84="",0,Z84),"0")+IFERROR(IF(Z85="",0,Z85),"0")+IFERROR(IF(Z86="",0,Z86),"0")+IFERROR(IF(Z87="",0,Z87),"0")+IFERROR(IF(Z88="",0,Z88),"0")+IFERROR(IF(Z89="",0,Z89),"0")</f>
        <v>0.24096000000000001</v>
      </c>
      <c r="AA90" s="389"/>
      <c r="AB90" s="389"/>
      <c r="AC90" s="389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84</v>
      </c>
      <c r="Y91" s="388">
        <f>IFERROR(SUM(Y84:Y89),"0")</f>
        <v>86.4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30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5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50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4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50</v>
      </c>
      <c r="Y102" s="387">
        <f>IFERROR(IF(X102="",0,CEILING((X102/$H102),1)*$H102),"")</f>
        <v>50.400000000000006</v>
      </c>
      <c r="Z102" s="36">
        <f>IFERROR(IF(Y102=0,"",ROUNDUP(Y102/H102,0)*0.02175),"")</f>
        <v>0.1305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53.357142857142861</v>
      </c>
      <c r="BN102" s="64">
        <f>IFERROR(Y102*I102/H102,"0")</f>
        <v>53.784000000000006</v>
      </c>
      <c r="BO102" s="64">
        <f>IFERROR(1/J102*(X102/H102),"0")</f>
        <v>0.10629251700680271</v>
      </c>
      <c r="BP102" s="64">
        <f>IFERROR(1/J102*(Y102/H102),"0")</f>
        <v>0.10714285714285714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69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5.9523809523809526</v>
      </c>
      <c r="Y104" s="388">
        <f>IFERROR(Y101/H101,"0")+IFERROR(Y102/H102,"0")+IFERROR(Y103/H103,"0")</f>
        <v>6</v>
      </c>
      <c r="Z104" s="388">
        <f>IFERROR(IF(Z101="",0,Z101),"0")+IFERROR(IF(Z102="",0,Z102),"0")+IFERROR(IF(Z103="",0,Z103),"0")</f>
        <v>0.1305</v>
      </c>
      <c r="AA104" s="389"/>
      <c r="AB104" s="389"/>
      <c r="AC104" s="389"/>
    </row>
    <row r="105" spans="1:68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50</v>
      </c>
      <c r="Y105" s="388">
        <f>IFERROR(SUM(Y101:Y103),"0")</f>
        <v>50.400000000000006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100</v>
      </c>
      <c r="Y108" s="387">
        <f>IFERROR(IF(X108="",0,CEILING((X108/$H108),1)*$H108),"")</f>
        <v>108</v>
      </c>
      <c r="Z108" s="36">
        <f>IFERROR(IF(Y108=0,"",ROUNDUP(Y108/H108,0)*0.02175),"")</f>
        <v>0.21749999999999997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104.44444444444444</v>
      </c>
      <c r="BN108" s="64">
        <f>IFERROR(Y108*I108/H108,"0")</f>
        <v>112.8</v>
      </c>
      <c r="BO108" s="64">
        <f>IFERROR(1/J108*(X108/H108),"0")</f>
        <v>0.16534391534391535</v>
      </c>
      <c r="BP108" s="64">
        <f>IFERROR(1/J108*(Y108/H108),"0")</f>
        <v>0.17857142857142855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135</v>
      </c>
      <c r="Y110" s="387">
        <f>IFERROR(IF(X110="",0,CEILING((X110/$H110),1)*$H110),"")</f>
        <v>135</v>
      </c>
      <c r="Z110" s="36">
        <f>IFERROR(IF(Y110=0,"",ROUNDUP(Y110/H110,0)*0.00937),"")</f>
        <v>0.28110000000000002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141.30000000000001</v>
      </c>
      <c r="BN110" s="64">
        <f>IFERROR(Y110*I110/H110,"0")</f>
        <v>141.30000000000001</v>
      </c>
      <c r="BO110" s="64">
        <f>IFERROR(1/J110*(X110/H110),"0")</f>
        <v>0.25</v>
      </c>
      <c r="BP110" s="64">
        <f>IFERROR(1/J110*(Y110/H110),"0")</f>
        <v>0.25</v>
      </c>
    </row>
    <row r="111" spans="1:68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39.25925925925926</v>
      </c>
      <c r="Y111" s="388">
        <f>IFERROR(Y108/H108,"0")+IFERROR(Y109/H109,"0")+IFERROR(Y110/H110,"0")</f>
        <v>40</v>
      </c>
      <c r="Z111" s="388">
        <f>IFERROR(IF(Z108="",0,Z108),"0")+IFERROR(IF(Z109="",0,Z109),"0")+IFERROR(IF(Z110="",0,Z110),"0")</f>
        <v>0.49859999999999999</v>
      </c>
      <c r="AA111" s="389"/>
      <c r="AB111" s="389"/>
      <c r="AC111" s="389"/>
    </row>
    <row r="112" spans="1:68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235</v>
      </c>
      <c r="Y112" s="388">
        <f>IFERROR(SUM(Y108:Y110),"0")</f>
        <v>243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100</v>
      </c>
      <c r="Y115" s="387">
        <f>IFERROR(IF(X115="",0,CEILING((X115/$H115),1)*$H115),"")</f>
        <v>100.80000000000001</v>
      </c>
      <c r="Z115" s="36">
        <f>IFERROR(IF(Y115=0,"",ROUNDUP(Y115/H115,0)*0.02175),"")</f>
        <v>0.26100000000000001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106.71428571428572</v>
      </c>
      <c r="BN115" s="64">
        <f>IFERROR(Y115*I115/H115,"0")</f>
        <v>107.56800000000001</v>
      </c>
      <c r="BO115" s="64">
        <f>IFERROR(1/J115*(X115/H115),"0")</f>
        <v>0.21258503401360543</v>
      </c>
      <c r="BP115" s="64">
        <f>IFERROR(1/J115*(Y115/H115),"0")</f>
        <v>0.21428571428571427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9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135</v>
      </c>
      <c r="Y116" s="387">
        <f>IFERROR(IF(X116="",0,CEILING((X116/$H116),1)*$H116),"")</f>
        <v>135</v>
      </c>
      <c r="Z116" s="36">
        <f>IFERROR(IF(Y116=0,"",ROUNDUP(Y116/H116,0)*0.00753),"")</f>
        <v>0.3765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148.59999999999997</v>
      </c>
      <c r="BN116" s="64">
        <f>IFERROR(Y116*I116/H116,"0")</f>
        <v>148.59999999999997</v>
      </c>
      <c r="BO116" s="64">
        <f>IFERROR(1/J116*(X116/H116),"0")</f>
        <v>0.32051282051282048</v>
      </c>
      <c r="BP116" s="64">
        <f>IFERROR(1/J116*(Y116/H116),"0")</f>
        <v>0.32051282051282048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61.904761904761905</v>
      </c>
      <c r="Y119" s="388">
        <f>IFERROR(Y114/H114,"0")+IFERROR(Y115/H115,"0")+IFERROR(Y116/H116,"0")+IFERROR(Y117/H117,"0")+IFERROR(Y118/H118,"0")</f>
        <v>62</v>
      </c>
      <c r="Z119" s="388">
        <f>IFERROR(IF(Z114="",0,Z114),"0")+IFERROR(IF(Z115="",0,Z115),"0")+IFERROR(IF(Z116="",0,Z116),"0")+IFERROR(IF(Z117="",0,Z117),"0")+IFERROR(IF(Z118="",0,Z118),"0")</f>
        <v>0.63749999999999996</v>
      </c>
      <c r="AA119" s="389"/>
      <c r="AB119" s="389"/>
      <c r="AC119" s="389"/>
    </row>
    <row r="120" spans="1:68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235</v>
      </c>
      <c r="Y120" s="388">
        <f>IFERROR(SUM(Y114:Y118),"0")</f>
        <v>235.8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30</v>
      </c>
      <c r="Y124" s="387">
        <f>IFERROR(IF(X124="",0,CEILING((X124/$H124),1)*$H124),"")</f>
        <v>33.599999999999994</v>
      </c>
      <c r="Z124" s="36">
        <f>IFERROR(IF(Y124=0,"",ROUNDUP(Y124/H124,0)*0.02175),"")</f>
        <v>6.5250000000000002E-2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31.285714285714285</v>
      </c>
      <c r="BN124" s="64">
        <f>IFERROR(Y124*I124/H124,"0")</f>
        <v>35.039999999999992</v>
      </c>
      <c r="BO124" s="64">
        <f>IFERROR(1/J124*(X124/H124),"0")</f>
        <v>4.7831632653061229E-2</v>
      </c>
      <c r="BP124" s="64">
        <f>IFERROR(1/J124*(Y124/H124),"0")</f>
        <v>5.3571428571428562E-2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2.6785714285714288</v>
      </c>
      <c r="Y128" s="388">
        <f>IFERROR(Y123/H123,"0")+IFERROR(Y124/H124,"0")+IFERROR(Y125/H125,"0")+IFERROR(Y126/H126,"0")+IFERROR(Y127/H127,"0")</f>
        <v>2.9999999999999996</v>
      </c>
      <c r="Z128" s="388">
        <f>IFERROR(IF(Z123="",0,Z123),"0")+IFERROR(IF(Z124="",0,Z124),"0")+IFERROR(IF(Z125="",0,Z125),"0")+IFERROR(IF(Z126="",0,Z126),"0")+IFERROR(IF(Z127="",0,Z127),"0")</f>
        <v>6.5250000000000002E-2</v>
      </c>
      <c r="AA128" s="389"/>
      <c r="AB128" s="389"/>
      <c r="AC128" s="389"/>
    </row>
    <row r="129" spans="1:68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30</v>
      </c>
      <c r="Y129" s="388">
        <f>IFERROR(SUM(Y123:Y127),"0")</f>
        <v>33.599999999999994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4301020235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6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214</v>
      </c>
      <c r="C132" s="31">
        <v>4301020345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654" t="s">
        <v>215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4301020258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48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218</v>
      </c>
      <c r="C134" s="31">
        <v>4301020346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448" t="s">
        <v>219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2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90</v>
      </c>
      <c r="Y143" s="387">
        <f t="shared" si="21"/>
        <v>91.800000000000011</v>
      </c>
      <c r="Z143" s="36">
        <f>IFERROR(IF(Y143=0,"",ROUNDUP(Y143/H143,0)*0.00753),"")</f>
        <v>0.25602000000000003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99.066666666666663</v>
      </c>
      <c r="BN143" s="64">
        <f t="shared" si="23"/>
        <v>101.048</v>
      </c>
      <c r="BO143" s="64">
        <f t="shared" si="24"/>
        <v>0.21367521367521364</v>
      </c>
      <c r="BP143" s="64">
        <f t="shared" si="25"/>
        <v>0.21794871794871795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33.333333333333329</v>
      </c>
      <c r="Y146" s="388">
        <f>IFERROR(Y139/H139,"0")+IFERROR(Y140/H140,"0")+IFERROR(Y141/H141,"0")+IFERROR(Y142/H142,"0")+IFERROR(Y143/H143,"0")+IFERROR(Y144/H144,"0")+IFERROR(Y145/H145,"0")</f>
        <v>34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0.25602000000000003</v>
      </c>
      <c r="AA146" s="389"/>
      <c r="AB146" s="389"/>
      <c r="AC146" s="389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90</v>
      </c>
      <c r="Y147" s="388">
        <f>IFERROR(SUM(Y139:Y145),"0")</f>
        <v>91.800000000000011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1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60</v>
      </c>
      <c r="Y155" s="387">
        <f>IFERROR(IF(X155="",0,CEILING((X155/$H155),1)*$H155),"")</f>
        <v>60.800000000000004</v>
      </c>
      <c r="Z155" s="36">
        <f>IFERROR(IF(Y155=0,"",ROUNDUP(Y155/H155,0)*0.00753),"")</f>
        <v>0.14307</v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63.75</v>
      </c>
      <c r="BN155" s="64">
        <f>IFERROR(Y155*I155/H155,"0")</f>
        <v>64.599999999999994</v>
      </c>
      <c r="BO155" s="64">
        <f>IFERROR(1/J155*(X155/H155),"0")</f>
        <v>0.12019230769230768</v>
      </c>
      <c r="BP155" s="64">
        <f>IFERROR(1/J155*(Y155/H155),"0")</f>
        <v>0.12179487179487179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18.75</v>
      </c>
      <c r="Y157" s="388">
        <f>IFERROR(Y155/H155,"0")+IFERROR(Y156/H156,"0")</f>
        <v>19</v>
      </c>
      <c r="Z157" s="388">
        <f>IFERROR(IF(Z155="",0,Z155),"0")+IFERROR(IF(Z156="",0,Z156),"0")</f>
        <v>0.14307</v>
      </c>
      <c r="AA157" s="389"/>
      <c r="AB157" s="389"/>
      <c r="AC157" s="389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60</v>
      </c>
      <c r="Y158" s="388">
        <f>IFERROR(SUM(Y155:Y156),"0")</f>
        <v>60.800000000000004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4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17.5</v>
      </c>
      <c r="Y160" s="387">
        <f>IFERROR(IF(X160="",0,CEILING((X160/$H160),1)*$H160),"")</f>
        <v>19.599999999999998</v>
      </c>
      <c r="Z160" s="36">
        <f>IFERROR(IF(Y160=0,"",ROUNDUP(Y160/H160,0)*0.00753),"")</f>
        <v>5.271E-2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19.3</v>
      </c>
      <c r="BN160" s="64">
        <f>IFERROR(Y160*I160/H160,"0")</f>
        <v>21.616</v>
      </c>
      <c r="BO160" s="64">
        <f>IFERROR(1/J160*(X160/H160),"0")</f>
        <v>4.0064102564102561E-2</v>
      </c>
      <c r="BP160" s="64">
        <f>IFERROR(1/J160*(Y160/H160),"0")</f>
        <v>4.4871794871794872E-2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6.25</v>
      </c>
      <c r="Y162" s="388">
        <f>IFERROR(Y160/H160,"0")+IFERROR(Y161/H161,"0")</f>
        <v>7</v>
      </c>
      <c r="Z162" s="388">
        <f>IFERROR(IF(Z160="",0,Z160),"0")+IFERROR(IF(Z161="",0,Z161),"0")</f>
        <v>5.271E-2</v>
      </c>
      <c r="AA162" s="389"/>
      <c r="AB162" s="389"/>
      <c r="AC162" s="389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17.5</v>
      </c>
      <c r="Y163" s="388">
        <f>IFERROR(SUM(Y160:Y161),"0")</f>
        <v>19.599999999999998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4301051477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16.5</v>
      </c>
      <c r="Y166" s="387">
        <f>IFERROR(IF(X166="",0,CEILING((X166/$H166),1)*$H166),"")</f>
        <v>18.48</v>
      </c>
      <c r="Z166" s="36">
        <f>IFERROR(IF(Y166=0,"",ROUNDUP(Y166/H166,0)*0.00753),"")</f>
        <v>5.271E-2</v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18.299999999999997</v>
      </c>
      <c r="BN166" s="64">
        <f>IFERROR(Y166*I166/H166,"0")</f>
        <v>20.495999999999999</v>
      </c>
      <c r="BO166" s="64">
        <f>IFERROR(1/J166*(X166/H166),"0")</f>
        <v>4.0064102564102561E-2</v>
      </c>
      <c r="BP166" s="64">
        <f>IFERROR(1/J166*(Y166/H166),"0")</f>
        <v>4.4871794871794872E-2</v>
      </c>
    </row>
    <row r="167" spans="1:68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6.25</v>
      </c>
      <c r="Y167" s="388">
        <f>IFERROR(Y165/H165,"0")+IFERROR(Y166/H166,"0")</f>
        <v>7</v>
      </c>
      <c r="Z167" s="388">
        <f>IFERROR(IF(Z165="",0,Z165),"0")+IFERROR(IF(Z166="",0,Z166),"0")</f>
        <v>5.271E-2</v>
      </c>
      <c r="AA167" s="389"/>
      <c r="AB167" s="389"/>
      <c r="AC167" s="389"/>
    </row>
    <row r="168" spans="1:68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16.5</v>
      </c>
      <c r="Y168" s="388">
        <f>IFERROR(SUM(Y165:Y166),"0")</f>
        <v>18.48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30</v>
      </c>
      <c r="Y172" s="387">
        <f>IFERROR(IF(X172="",0,CEILING((X172/$H172),1)*$H172),"")</f>
        <v>30</v>
      </c>
      <c r="Z172" s="36">
        <f>IFERROR(IF(Y172=0,"",ROUNDUP(Y172/H172,0)*0.00753),"")</f>
        <v>7.5300000000000006E-2</v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32</v>
      </c>
      <c r="BN172" s="64">
        <f>IFERROR(Y172*I172/H172,"0")</f>
        <v>32</v>
      </c>
      <c r="BO172" s="64">
        <f>IFERROR(1/J172*(X172/H172),"0")</f>
        <v>6.4102564102564097E-2</v>
      </c>
      <c r="BP172" s="64">
        <f>IFERROR(1/J172*(Y172/H172),"0")</f>
        <v>6.4102564102564097E-2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10</v>
      </c>
      <c r="Y174" s="388">
        <f>IFERROR(Y171/H171,"0")+IFERROR(Y172/H172,"0")+IFERROR(Y173/H173,"0")</f>
        <v>10</v>
      </c>
      <c r="Z174" s="388">
        <f>IFERROR(IF(Z171="",0,Z171),"0")+IFERROR(IF(Z172="",0,Z172),"0")+IFERROR(IF(Z173="",0,Z173),"0")</f>
        <v>7.5300000000000006E-2</v>
      </c>
      <c r="AA174" s="389"/>
      <c r="AB174" s="389"/>
      <c r="AC174" s="389"/>
    </row>
    <row r="175" spans="1:68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30</v>
      </c>
      <c r="Y175" s="388">
        <f>IFERROR(SUM(Y171:Y173),"0")</f>
        <v>30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4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20</v>
      </c>
      <c r="Y185" s="387">
        <f>IFERROR(IF(X185="",0,CEILING((X185/$H185),1)*$H185),"")</f>
        <v>25.200000000000003</v>
      </c>
      <c r="Z185" s="36">
        <f>IFERROR(IF(Y185=0,"",ROUNDUP(Y185/H185,0)*0.02175),"")</f>
        <v>6.5250000000000002E-2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21.342857142857142</v>
      </c>
      <c r="BN185" s="64">
        <f>IFERROR(Y185*I185/H185,"0")</f>
        <v>26.892000000000003</v>
      </c>
      <c r="BO185" s="64">
        <f>IFERROR(1/J185*(X185/H185),"0")</f>
        <v>4.2517006802721087E-2</v>
      </c>
      <c r="BP185" s="64">
        <f>IFERROR(1/J185*(Y185/H185),"0")</f>
        <v>5.3571428571428568E-2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25</v>
      </c>
      <c r="Y187" s="387">
        <f>IFERROR(IF(X187="",0,CEILING((X187/$H187),1)*$H187),"")</f>
        <v>27</v>
      </c>
      <c r="Z187" s="36">
        <f>IFERROR(IF(Y187=0,"",ROUNDUP(Y187/H187,0)*0.00753),"")</f>
        <v>6.7769999999999997E-2</v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27.266666666666666</v>
      </c>
      <c r="BN187" s="64">
        <f>IFERROR(Y187*I187/H187,"0")</f>
        <v>29.447999999999997</v>
      </c>
      <c r="BO187" s="64">
        <f>IFERROR(1/J187*(X187/H187),"0")</f>
        <v>5.3418803418803423E-2</v>
      </c>
      <c r="BP187" s="64">
        <f>IFERROR(1/J187*(Y187/H187),"0")</f>
        <v>5.7692307692307689E-2</v>
      </c>
    </row>
    <row r="188" spans="1:68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10.714285714285715</v>
      </c>
      <c r="Y188" s="388">
        <f>IFERROR(Y185/H185,"0")+IFERROR(Y186/H186,"0")+IFERROR(Y187/H187,"0")</f>
        <v>12</v>
      </c>
      <c r="Z188" s="388">
        <f>IFERROR(IF(Z185="",0,Z185),"0")+IFERROR(IF(Z186="",0,Z186),"0")+IFERROR(IF(Z187="",0,Z187),"0")</f>
        <v>0.13302</v>
      </c>
      <c r="AA188" s="389"/>
      <c r="AB188" s="389"/>
      <c r="AC188" s="389"/>
    </row>
    <row r="189" spans="1:68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45</v>
      </c>
      <c r="Y189" s="388">
        <f>IFERROR(SUM(Y185:Y187),"0")</f>
        <v>52.2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30</v>
      </c>
      <c r="Y195" s="387">
        <f t="shared" si="26"/>
        <v>33.6</v>
      </c>
      <c r="Z195" s="36">
        <f>IFERROR(IF(Y195=0,"",ROUNDUP(Y195/H195,0)*0.00753),"")</f>
        <v>6.0240000000000002E-2</v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31.428571428571427</v>
      </c>
      <c r="BN195" s="64">
        <f t="shared" si="28"/>
        <v>35.200000000000003</v>
      </c>
      <c r="BO195" s="64">
        <f t="shared" si="29"/>
        <v>4.5787545787545784E-2</v>
      </c>
      <c r="BP195" s="64">
        <f t="shared" si="30"/>
        <v>5.128205128205128E-2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122.5</v>
      </c>
      <c r="Y196" s="387">
        <f t="shared" si="26"/>
        <v>123.9</v>
      </c>
      <c r="Z196" s="36">
        <f>IFERROR(IF(Y196=0,"",ROUNDUP(Y196/H196,0)*0.00502),"")</f>
        <v>0.29618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130.08333333333334</v>
      </c>
      <c r="BN196" s="64">
        <f t="shared" si="28"/>
        <v>131.57</v>
      </c>
      <c r="BO196" s="64">
        <f t="shared" si="29"/>
        <v>0.2492877492877493</v>
      </c>
      <c r="BP196" s="64">
        <f t="shared" si="30"/>
        <v>0.25213675213675218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87.5</v>
      </c>
      <c r="Y197" s="387">
        <f t="shared" si="26"/>
        <v>88.2</v>
      </c>
      <c r="Z197" s="36">
        <f>IFERROR(IF(Y197=0,"",ROUNDUP(Y197/H197,0)*0.00502),"")</f>
        <v>0.21084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92.916666666666657</v>
      </c>
      <c r="BN197" s="64">
        <f t="shared" si="28"/>
        <v>93.66</v>
      </c>
      <c r="BO197" s="64">
        <f t="shared" si="29"/>
        <v>0.17806267806267806</v>
      </c>
      <c r="BP197" s="64">
        <f t="shared" si="30"/>
        <v>0.17948717948717952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122.5</v>
      </c>
      <c r="Y198" s="387">
        <f t="shared" si="26"/>
        <v>123.9</v>
      </c>
      <c r="Z198" s="36">
        <f>IFERROR(IF(Y198=0,"",ROUNDUP(Y198/H198,0)*0.00502),"")</f>
        <v>0.29618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128.33333333333331</v>
      </c>
      <c r="BN198" s="64">
        <f t="shared" si="28"/>
        <v>129.80000000000001</v>
      </c>
      <c r="BO198" s="64">
        <f t="shared" si="29"/>
        <v>0.2492877492877493</v>
      </c>
      <c r="BP198" s="64">
        <f t="shared" si="30"/>
        <v>0.25213675213675218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165.47619047619048</v>
      </c>
      <c r="Y201" s="388">
        <f>IFERROR(Y193/H193,"0")+IFERROR(Y194/H194,"0")+IFERROR(Y195/H195,"0")+IFERROR(Y196/H196,"0")+IFERROR(Y197/H197,"0")+IFERROR(Y198/H198,"0")+IFERROR(Y199/H199,"0")+IFERROR(Y200/H200,"0")</f>
        <v>168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0.86343999999999999</v>
      </c>
      <c r="AA201" s="389"/>
      <c r="AB201" s="389"/>
      <c r="AC201" s="389"/>
    </row>
    <row r="202" spans="1:68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362.5</v>
      </c>
      <c r="Y202" s="388">
        <f>IFERROR(SUM(Y193:Y200),"0")</f>
        <v>369.6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80</v>
      </c>
      <c r="Y215" s="387">
        <f t="shared" ref="Y215:Y222" si="31">IFERROR(IF(X215="",0,CEILING((X215/$H215),1)*$H215),"")</f>
        <v>81</v>
      </c>
      <c r="Z215" s="36">
        <f>IFERROR(IF(Y215=0,"",ROUNDUP(Y215/H215,0)*0.00937),"")</f>
        <v>0.14055000000000001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83.111111111111114</v>
      </c>
      <c r="BN215" s="64">
        <f t="shared" ref="BN215:BN222" si="33">IFERROR(Y215*I215/H215,"0")</f>
        <v>84.15</v>
      </c>
      <c r="BO215" s="64">
        <f t="shared" ref="BO215:BO222" si="34">IFERROR(1/J215*(X215/H215),"0")</f>
        <v>0.12345679012345677</v>
      </c>
      <c r="BP215" s="64">
        <f t="shared" ref="BP215:BP222" si="35">IFERROR(1/J215*(Y215/H215),"0")</f>
        <v>0.12499999999999999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50</v>
      </c>
      <c r="Y216" s="387">
        <f t="shared" si="31"/>
        <v>54</v>
      </c>
      <c r="Z216" s="36">
        <f>IFERROR(IF(Y216=0,"",ROUNDUP(Y216/H216,0)*0.00937),"")</f>
        <v>9.3700000000000006E-2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51.944444444444443</v>
      </c>
      <c r="BN216" s="64">
        <f t="shared" si="33"/>
        <v>56.099999999999994</v>
      </c>
      <c r="BO216" s="64">
        <f t="shared" si="34"/>
        <v>7.716049382716049E-2</v>
      </c>
      <c r="BP216" s="64">
        <f t="shared" si="35"/>
        <v>8.3333333333333329E-2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40</v>
      </c>
      <c r="Y217" s="387">
        <f t="shared" si="31"/>
        <v>43.2</v>
      </c>
      <c r="Z217" s="36">
        <f>IFERROR(IF(Y217=0,"",ROUNDUP(Y217/H217,0)*0.00937),"")</f>
        <v>7.4959999999999999E-2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41.555555555555557</v>
      </c>
      <c r="BN217" s="64">
        <f t="shared" si="33"/>
        <v>44.88</v>
      </c>
      <c r="BO217" s="64">
        <f t="shared" si="34"/>
        <v>6.1728395061728385E-2</v>
      </c>
      <c r="BP217" s="64">
        <f t="shared" si="35"/>
        <v>6.6666666666666666E-2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60</v>
      </c>
      <c r="Y218" s="387">
        <f t="shared" si="31"/>
        <v>64.800000000000011</v>
      </c>
      <c r="Z218" s="36">
        <f>IFERROR(IF(Y218=0,"",ROUNDUP(Y218/H218,0)*0.00937),"")</f>
        <v>0.11244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62.333333333333336</v>
      </c>
      <c r="BN218" s="64">
        <f t="shared" si="33"/>
        <v>67.320000000000007</v>
      </c>
      <c r="BO218" s="64">
        <f t="shared" si="34"/>
        <v>9.2592592592592587E-2</v>
      </c>
      <c r="BP218" s="64">
        <f t="shared" si="35"/>
        <v>0.10000000000000002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7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42.592592592592595</v>
      </c>
      <c r="Y223" s="388">
        <f>IFERROR(Y215/H215,"0")+IFERROR(Y216/H216,"0")+IFERROR(Y217/H217,"0")+IFERROR(Y218/H218,"0")+IFERROR(Y219/H219,"0")+IFERROR(Y220/H220,"0")+IFERROR(Y221/H221,"0")+IFERROR(Y222/H222,"0")</f>
        <v>45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0.42164999999999997</v>
      </c>
      <c r="AA223" s="389"/>
      <c r="AB223" s="389"/>
      <c r="AC223" s="389"/>
    </row>
    <row r="224" spans="1:68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230</v>
      </c>
      <c r="Y224" s="388">
        <f>IFERROR(SUM(Y215:Y222),"0")</f>
        <v>243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50</v>
      </c>
      <c r="Y229" s="387">
        <f t="shared" si="36"/>
        <v>52.199999999999996</v>
      </c>
      <c r="Z229" s="36">
        <f>IFERROR(IF(Y229=0,"",ROUNDUP(Y229/H229,0)*0.02175),"")</f>
        <v>0.1305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53.241379310344833</v>
      </c>
      <c r="BN229" s="64">
        <f t="shared" si="38"/>
        <v>55.583999999999996</v>
      </c>
      <c r="BO229" s="64">
        <f t="shared" si="39"/>
        <v>0.10262725779967159</v>
      </c>
      <c r="BP229" s="64">
        <f t="shared" si="40"/>
        <v>0.10714285714285714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40</v>
      </c>
      <c r="Y230" s="387">
        <f t="shared" si="36"/>
        <v>40.799999999999997</v>
      </c>
      <c r="Z230" s="36">
        <f t="shared" ref="Z230:Z236" si="41">IFERROR(IF(Y230=0,"",ROUNDUP(Y230/H230,0)*0.00753),"")</f>
        <v>0.12801000000000001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44.833333333333336</v>
      </c>
      <c r="BN230" s="64">
        <f t="shared" si="38"/>
        <v>45.73</v>
      </c>
      <c r="BO230" s="64">
        <f t="shared" si="39"/>
        <v>0.10683760683760685</v>
      </c>
      <c r="BP230" s="64">
        <f t="shared" si="40"/>
        <v>0.10897435897435898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100</v>
      </c>
      <c r="Y232" s="387">
        <f t="shared" si="36"/>
        <v>100.8</v>
      </c>
      <c r="Z232" s="36">
        <f t="shared" si="41"/>
        <v>0.31625999999999999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111.33333333333333</v>
      </c>
      <c r="BN232" s="64">
        <f t="shared" si="38"/>
        <v>112.224</v>
      </c>
      <c r="BO232" s="64">
        <f t="shared" si="39"/>
        <v>0.26709401709401709</v>
      </c>
      <c r="BP232" s="64">
        <f t="shared" si="40"/>
        <v>0.26923076923076922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80</v>
      </c>
      <c r="Y235" s="387">
        <f t="shared" si="36"/>
        <v>81.599999999999994</v>
      </c>
      <c r="Z235" s="36">
        <f t="shared" si="41"/>
        <v>0.25602000000000003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89.066666666666677</v>
      </c>
      <c r="BN235" s="64">
        <f t="shared" si="38"/>
        <v>90.847999999999999</v>
      </c>
      <c r="BO235" s="64">
        <f t="shared" si="39"/>
        <v>0.21367521367521369</v>
      </c>
      <c r="BP235" s="64">
        <f t="shared" si="40"/>
        <v>0.21794871794871795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80</v>
      </c>
      <c r="Y236" s="387">
        <f t="shared" si="36"/>
        <v>81.599999999999994</v>
      </c>
      <c r="Z236" s="36">
        <f t="shared" si="41"/>
        <v>0.25602000000000003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89.26666666666668</v>
      </c>
      <c r="BN236" s="64">
        <f t="shared" si="38"/>
        <v>91.051999999999992</v>
      </c>
      <c r="BO236" s="64">
        <f t="shared" si="39"/>
        <v>0.21367521367521369</v>
      </c>
      <c r="BP236" s="64">
        <f t="shared" si="40"/>
        <v>0.21794871794871795</v>
      </c>
    </row>
    <row r="237" spans="1:68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130.74712643678163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133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1.0868100000000001</v>
      </c>
      <c r="AA237" s="389"/>
      <c r="AB237" s="389"/>
      <c r="AC237" s="389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350</v>
      </c>
      <c r="Y238" s="388">
        <f>IFERROR(SUM(Y226:Y236),"0")</f>
        <v>357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4301060360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4301060404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50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80</v>
      </c>
      <c r="Y243" s="387">
        <f>IFERROR(IF(X243="",0,CEILING((X243/$H243),1)*$H243),"")</f>
        <v>81.599999999999994</v>
      </c>
      <c r="Z243" s="36">
        <f>IFERROR(IF(Y243=0,"",ROUNDUP(Y243/H243,0)*0.00753),"")</f>
        <v>0.25602000000000003</v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89.066666666666677</v>
      </c>
      <c r="BN243" s="64">
        <f>IFERROR(Y243*I243/H243,"0")</f>
        <v>90.847999999999999</v>
      </c>
      <c r="BO243" s="64">
        <f>IFERROR(1/J243*(X243/H243),"0")</f>
        <v>0.21367521367521369</v>
      </c>
      <c r="BP243" s="64">
        <f>IFERROR(1/J243*(Y243/H243),"0")</f>
        <v>0.21794871794871795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80</v>
      </c>
      <c r="Y244" s="387">
        <f>IFERROR(IF(X244="",0,CEILING((X244/$H244),1)*$H244),"")</f>
        <v>81.599999999999994</v>
      </c>
      <c r="Z244" s="36">
        <f>IFERROR(IF(Y244=0,"",ROUNDUP(Y244/H244,0)*0.00753),"")</f>
        <v>0.25602000000000003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89.066666666666677</v>
      </c>
      <c r="BN244" s="64">
        <f>IFERROR(Y244*I244/H244,"0")</f>
        <v>90.847999999999999</v>
      </c>
      <c r="BO244" s="64">
        <f>IFERROR(1/J244*(X244/H244),"0")</f>
        <v>0.21367521367521369</v>
      </c>
      <c r="BP244" s="64">
        <f>IFERROR(1/J244*(Y244/H244),"0")</f>
        <v>0.21794871794871795</v>
      </c>
    </row>
    <row r="245" spans="1:68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66.666666666666671</v>
      </c>
      <c r="Y245" s="388">
        <f>IFERROR(Y240/H240,"0")+IFERROR(Y241/H241,"0")+IFERROR(Y242/H242,"0")+IFERROR(Y243/H243,"0")+IFERROR(Y244/H244,"0")</f>
        <v>68</v>
      </c>
      <c r="Z245" s="388">
        <f>IFERROR(IF(Z240="",0,Z240),"0")+IFERROR(IF(Z241="",0,Z241),"0")+IFERROR(IF(Z242="",0,Z242),"0")+IFERROR(IF(Z243="",0,Z243),"0")+IFERROR(IF(Z244="",0,Z244),"0")</f>
        <v>0.51204000000000005</v>
      </c>
      <c r="AA245" s="389"/>
      <c r="AB245" s="389"/>
      <c r="AC245" s="389"/>
    </row>
    <row r="246" spans="1:68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160</v>
      </c>
      <c r="Y246" s="388">
        <f>IFERROR(SUM(Y240:Y244),"0")</f>
        <v>163.19999999999999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4301011717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7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4301011945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6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4301011733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7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4301011944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40</v>
      </c>
      <c r="Y261" s="387">
        <f t="shared" ref="Y261:Y268" si="47">IFERROR(IF(X261="",0,CEILING((X261/$H261),1)*$H261),"")</f>
        <v>46.4</v>
      </c>
      <c r="Z261" s="36">
        <f>IFERROR(IF(Y261=0,"",ROUNDUP(Y261/H261,0)*0.02175),"")</f>
        <v>8.6999999999999994E-2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41.655172413793103</v>
      </c>
      <c r="BN261" s="64">
        <f t="shared" ref="BN261:BN268" si="49">IFERROR(Y261*I261/H261,"0")</f>
        <v>48.319999999999993</v>
      </c>
      <c r="BO261" s="64">
        <f t="shared" ref="BO261:BO268" si="50">IFERROR(1/J261*(X261/H261),"0")</f>
        <v>6.1576354679802957E-2</v>
      </c>
      <c r="BP261" s="64">
        <f t="shared" ref="BP261:BP268" si="51">IFERROR(1/J261*(Y261/H261),"0")</f>
        <v>7.1428571428571425E-2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4301011942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4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40</v>
      </c>
      <c r="Y264" s="387">
        <f t="shared" si="47"/>
        <v>46.4</v>
      </c>
      <c r="Z264" s="36">
        <f>IFERROR(IF(Y264=0,"",ROUNDUP(Y264/H264,0)*0.02175),"")</f>
        <v>8.6999999999999994E-2</v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41.655172413793103</v>
      </c>
      <c r="BN264" s="64">
        <f t="shared" si="49"/>
        <v>48.319999999999993</v>
      </c>
      <c r="BO264" s="64">
        <f t="shared" si="50"/>
        <v>6.1576354679802957E-2</v>
      </c>
      <c r="BP264" s="64">
        <f t="shared" si="51"/>
        <v>7.1428571428571425E-2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24</v>
      </c>
      <c r="Y265" s="387">
        <f t="shared" si="47"/>
        <v>24</v>
      </c>
      <c r="Z265" s="36">
        <f>IFERROR(IF(Y265=0,"",ROUNDUP(Y265/H265,0)*0.00937),"")</f>
        <v>5.6219999999999999E-2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25.44</v>
      </c>
      <c r="BN265" s="64">
        <f t="shared" si="49"/>
        <v>25.44</v>
      </c>
      <c r="BO265" s="64">
        <f t="shared" si="50"/>
        <v>0.05</v>
      </c>
      <c r="BP265" s="64">
        <f t="shared" si="51"/>
        <v>0.05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60</v>
      </c>
      <c r="Y268" s="387">
        <f t="shared" si="47"/>
        <v>60</v>
      </c>
      <c r="Z268" s="36">
        <f>IFERROR(IF(Y268=0,"",ROUNDUP(Y268/H268,0)*0.00937),"")</f>
        <v>0.14055000000000001</v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63.6</v>
      </c>
      <c r="BN268" s="64">
        <f t="shared" si="49"/>
        <v>63.6</v>
      </c>
      <c r="BO268" s="64">
        <f t="shared" si="50"/>
        <v>0.125</v>
      </c>
      <c r="BP268" s="64">
        <f t="shared" si="51"/>
        <v>0.125</v>
      </c>
    </row>
    <row r="269" spans="1:68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27.896551724137932</v>
      </c>
      <c r="Y269" s="388">
        <f>IFERROR(Y261/H261,"0")+IFERROR(Y262/H262,"0")+IFERROR(Y263/H263,"0")+IFERROR(Y264/H264,"0")+IFERROR(Y265/H265,"0")+IFERROR(Y266/H266,"0")+IFERROR(Y267/H267,"0")+IFERROR(Y268/H268,"0")</f>
        <v>29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0.37076999999999999</v>
      </c>
      <c r="AA269" s="389"/>
      <c r="AB269" s="389"/>
      <c r="AC269" s="389"/>
    </row>
    <row r="270" spans="1:68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164</v>
      </c>
      <c r="Y270" s="388">
        <f>IFERROR(SUM(Y261:Y268),"0")</f>
        <v>176.8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4301011850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382</v>
      </c>
      <c r="C275" s="31">
        <v>4301011910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766" t="s">
        <v>383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5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100</v>
      </c>
      <c r="Y297" s="387">
        <f>IFERROR(IF(X297="",0,CEILING((X297/$H297),1)*$H297),"")</f>
        <v>100.8</v>
      </c>
      <c r="Z297" s="36">
        <f>IFERROR(IF(Y297=0,"",ROUNDUP(Y297/H297,0)*0.00753),"")</f>
        <v>0.31625999999999999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111.33333333333333</v>
      </c>
      <c r="BN297" s="64">
        <f>IFERROR(Y297*I297/H297,"0")</f>
        <v>112.224</v>
      </c>
      <c r="BO297" s="64">
        <f>IFERROR(1/J297*(X297/H297),"0")</f>
        <v>0.26709401709401709</v>
      </c>
      <c r="BP297" s="64">
        <f>IFERROR(1/J297*(Y297/H297),"0")</f>
        <v>0.26923076923076922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100</v>
      </c>
      <c r="Y298" s="387">
        <f>IFERROR(IF(X298="",0,CEILING((X298/$H298),1)*$H298),"")</f>
        <v>100.8</v>
      </c>
      <c r="Z298" s="36">
        <f>IFERROR(IF(Y298=0,"",ROUNDUP(Y298/H298,0)*0.00753),"")</f>
        <v>0.31625999999999999</v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108.33333333333334</v>
      </c>
      <c r="BN298" s="64">
        <f>IFERROR(Y298*I298/H298,"0")</f>
        <v>109.2</v>
      </c>
      <c r="BO298" s="64">
        <f>IFERROR(1/J298*(X298/H298),"0")</f>
        <v>0.26709401709401709</v>
      </c>
      <c r="BP298" s="64">
        <f>IFERROR(1/J298*(Y298/H298),"0")</f>
        <v>0.26923076923076922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83.333333333333343</v>
      </c>
      <c r="Y300" s="388">
        <f>IFERROR(Y295/H295,"0")+IFERROR(Y296/H296,"0")+IFERROR(Y297/H297,"0")+IFERROR(Y298/H298,"0")+IFERROR(Y299/H299,"0")</f>
        <v>84</v>
      </c>
      <c r="Z300" s="388">
        <f>IFERROR(IF(Z295="",0,Z295),"0")+IFERROR(IF(Z296="",0,Z296),"0")+IFERROR(IF(Z297="",0,Z297),"0")+IFERROR(IF(Z298="",0,Z298),"0")+IFERROR(IF(Z299="",0,Z299),"0")</f>
        <v>0.63251999999999997</v>
      </c>
      <c r="AA300" s="389"/>
      <c r="AB300" s="389"/>
      <c r="AC300" s="389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200</v>
      </c>
      <c r="Y301" s="388">
        <f>IFERROR(SUM(Y295:Y299),"0")</f>
        <v>201.6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1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87.5</v>
      </c>
      <c r="Y313" s="387">
        <f>IFERROR(IF(X313="",0,CEILING((X313/$H313),1)*$H313),"")</f>
        <v>88.2</v>
      </c>
      <c r="Z313" s="36">
        <f>IFERROR(IF(Y313=0,"",ROUNDUP(Y313/H313,0)*0.00502),"")</f>
        <v>0.21084</v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91.666666666666671</v>
      </c>
      <c r="BN313" s="64">
        <f>IFERROR(Y313*I313/H313,"0")</f>
        <v>92.4</v>
      </c>
      <c r="BO313" s="64">
        <f>IFERROR(1/J313*(X313/H313),"0")</f>
        <v>0.17806267806267806</v>
      </c>
      <c r="BP313" s="64">
        <f>IFERROR(1/J313*(Y313/H313),"0")</f>
        <v>0.17948717948717952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53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41.666666666666664</v>
      </c>
      <c r="Y315" s="388">
        <f>IFERROR(Y313/H313,"0")+IFERROR(Y314/H314,"0")</f>
        <v>42</v>
      </c>
      <c r="Z315" s="388">
        <f>IFERROR(IF(Z313="",0,Z313),"0")+IFERROR(IF(Z314="",0,Z314),"0")</f>
        <v>0.21084</v>
      </c>
      <c r="AA315" s="389"/>
      <c r="AB315" s="389"/>
      <c r="AC315" s="389"/>
    </row>
    <row r="316" spans="1:68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87.5</v>
      </c>
      <c r="Y316" s="388">
        <f>IFERROR(SUM(Y313:Y314),"0")</f>
        <v>88.2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4301012016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5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428</v>
      </c>
      <c r="C322" s="31">
        <v>4301011911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12" t="s">
        <v>429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40</v>
      </c>
      <c r="Y346" s="387">
        <f>IFERROR(IF(X346="",0,CEILING((X346/$H346),1)*$H346),"")</f>
        <v>42</v>
      </c>
      <c r="Z346" s="36">
        <f>IFERROR(IF(Y346=0,"",ROUNDUP(Y346/H346,0)*0.02175),"")</f>
        <v>0.10874999999999999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42.685714285714283</v>
      </c>
      <c r="BN346" s="64">
        <f>IFERROR(Y346*I346/H346,"0")</f>
        <v>44.82</v>
      </c>
      <c r="BO346" s="64">
        <f>IFERROR(1/J346*(X346/H346),"0")</f>
        <v>8.5034013605442174E-2</v>
      </c>
      <c r="BP346" s="64">
        <f>IFERROR(1/J346*(Y346/H346),"0")</f>
        <v>8.9285714285714274E-2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300</v>
      </c>
      <c r="Y347" s="387">
        <f>IFERROR(IF(X347="",0,CEILING((X347/$H347),1)*$H347),"")</f>
        <v>304.2</v>
      </c>
      <c r="Z347" s="36">
        <f>IFERROR(IF(Y347=0,"",ROUNDUP(Y347/H347,0)*0.02175),"")</f>
        <v>0.84824999999999995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321.69230769230774</v>
      </c>
      <c r="BN347" s="64">
        <f>IFERROR(Y347*I347/H347,"0")</f>
        <v>326.19600000000003</v>
      </c>
      <c r="BO347" s="64">
        <f>IFERROR(1/J347*(X347/H347),"0")</f>
        <v>0.6868131868131867</v>
      </c>
      <c r="BP347" s="64">
        <f>IFERROR(1/J347*(Y347/H347),"0")</f>
        <v>0.6964285714285714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20</v>
      </c>
      <c r="Y348" s="387">
        <f>IFERROR(IF(X348="",0,CEILING((X348/$H348),1)*$H348),"")</f>
        <v>25.200000000000003</v>
      </c>
      <c r="Z348" s="36">
        <f>IFERROR(IF(Y348=0,"",ROUNDUP(Y348/H348,0)*0.02175),"")</f>
        <v>6.5250000000000002E-2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21.342857142857142</v>
      </c>
      <c r="BN348" s="64">
        <f>IFERROR(Y348*I348/H348,"0")</f>
        <v>26.892000000000003</v>
      </c>
      <c r="BO348" s="64">
        <f>IFERROR(1/J348*(X348/H348),"0")</f>
        <v>4.2517006802721087E-2</v>
      </c>
      <c r="BP348" s="64">
        <f>IFERROR(1/J348*(Y348/H348),"0")</f>
        <v>5.3571428571428568E-2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45.604395604395599</v>
      </c>
      <c r="Y349" s="388">
        <f>IFERROR(Y346/H346,"0")+IFERROR(Y347/H347,"0")+IFERROR(Y348/H348,"0")</f>
        <v>47</v>
      </c>
      <c r="Z349" s="388">
        <f>IFERROR(IF(Z346="",0,Z346),"0")+IFERROR(IF(Z347="",0,Z347),"0")+IFERROR(IF(Z348="",0,Z348),"0")</f>
        <v>1.0222499999999999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360</v>
      </c>
      <c r="Y350" s="388">
        <f>IFERROR(SUM(Y346:Y348),"0")</f>
        <v>371.4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2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3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21</v>
      </c>
      <c r="Y366" s="387">
        <f>IFERROR(IF(X366="",0,CEILING((X366/$H366),1)*$H366),"")</f>
        <v>21.6</v>
      </c>
      <c r="Z366" s="36">
        <f>IFERROR(IF(Y366=0,"",ROUNDUP(Y366/H366,0)*0.00753),"")</f>
        <v>9.0359999999999996E-2</v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23.893333333333334</v>
      </c>
      <c r="BN366" s="64">
        <f>IFERROR(Y366*I366/H366,"0")</f>
        <v>24.576000000000001</v>
      </c>
      <c r="BO366" s="64">
        <f>IFERROR(1/J366*(X366/H366),"0")</f>
        <v>7.4786324786324784E-2</v>
      </c>
      <c r="BP366" s="64">
        <f>IFERROR(1/J366*(Y366/H366),"0")</f>
        <v>7.6923076923076927E-2</v>
      </c>
    </row>
    <row r="367" spans="1:68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11.666666666666666</v>
      </c>
      <c r="Y367" s="388">
        <f>IFERROR(Y366/H366,"0")</f>
        <v>12</v>
      </c>
      <c r="Z367" s="388">
        <f>IFERROR(IF(Z366="",0,Z366),"0")</f>
        <v>9.0359999999999996E-2</v>
      </c>
      <c r="AA367" s="389"/>
      <c r="AB367" s="389"/>
      <c r="AC367" s="389"/>
    </row>
    <row r="368" spans="1:68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21</v>
      </c>
      <c r="Y368" s="388">
        <f>IFERROR(SUM(Y366:Y366),"0")</f>
        <v>21.6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175</v>
      </c>
      <c r="Y371" s="387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197.66666666666663</v>
      </c>
      <c r="BN371" s="64">
        <f>IFERROR(Y371*I371/H371,"0")</f>
        <v>199.24799999999999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3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70</v>
      </c>
      <c r="Y372" s="387">
        <f>IFERROR(IF(X372="",0,CEILING((X372/$H372),1)*$H372),"")</f>
        <v>71.400000000000006</v>
      </c>
      <c r="Z372" s="36">
        <f>IFERROR(IF(Y372=0,"",ROUNDUP(Y372/H372,0)*0.00753),"")</f>
        <v>0.25602000000000003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78.666666666666657</v>
      </c>
      <c r="BN372" s="64">
        <f>IFERROR(Y372*I372/H372,"0")</f>
        <v>80.239999999999995</v>
      </c>
      <c r="BO372" s="64">
        <f>IFERROR(1/J372*(X372/H372),"0")</f>
        <v>0.21367521367521364</v>
      </c>
      <c r="BP372" s="64">
        <f>IFERROR(1/J372*(Y372/H372),"0")</f>
        <v>0.21794871794871795</v>
      </c>
    </row>
    <row r="373" spans="1:68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116.66666666666666</v>
      </c>
      <c r="Y373" s="388">
        <f>IFERROR(Y370/H370,"0")+IFERROR(Y371/H371,"0")+IFERROR(Y372/H372,"0")</f>
        <v>118</v>
      </c>
      <c r="Z373" s="388">
        <f>IFERROR(IF(Z370="",0,Z370),"0")+IFERROR(IF(Z371="",0,Z371),"0")+IFERROR(IF(Z372="",0,Z372),"0")</f>
        <v>0.88854</v>
      </c>
      <c r="AA373" s="389"/>
      <c r="AB373" s="389"/>
      <c r="AC373" s="389"/>
    </row>
    <row r="374" spans="1:68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245</v>
      </c>
      <c r="Y374" s="388">
        <f>IFERROR(SUM(Y370:Y372),"0")</f>
        <v>247.8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300</v>
      </c>
      <c r="Y379" s="387">
        <f t="shared" si="67"/>
        <v>300</v>
      </c>
      <c r="Z379" s="36">
        <f>IFERROR(IF(Y379=0,"",ROUNDUP(Y379/H379,0)*0.02175),"")</f>
        <v>0.43499999999999994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309.60000000000002</v>
      </c>
      <c r="BN379" s="64">
        <f t="shared" si="69"/>
        <v>309.60000000000002</v>
      </c>
      <c r="BO379" s="64">
        <f t="shared" si="70"/>
        <v>0.41666666666666663</v>
      </c>
      <c r="BP379" s="64">
        <f t="shared" si="71"/>
        <v>0.41666666666666663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0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20</v>
      </c>
      <c r="Y386" s="387">
        <f t="shared" si="67"/>
        <v>20</v>
      </c>
      <c r="Z386" s="36">
        <f>IFERROR(IF(Y386=0,"",ROUNDUP(Y386/H386,0)*0.00937),"")</f>
        <v>3.7479999999999999E-2</v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20.84</v>
      </c>
      <c r="BN386" s="64">
        <f t="shared" si="69"/>
        <v>20.84</v>
      </c>
      <c r="BO386" s="64">
        <f t="shared" si="70"/>
        <v>3.3333333333333333E-2</v>
      </c>
      <c r="BP386" s="64">
        <f t="shared" si="71"/>
        <v>3.3333333333333333E-2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24</v>
      </c>
      <c r="Y387" s="388">
        <f>IFERROR(Y378/H378,"0")+IFERROR(Y379/H379,"0")+IFERROR(Y380/H380,"0")+IFERROR(Y381/H381,"0")+IFERROR(Y382/H382,"0")+IFERROR(Y383/H383,"0")+IFERROR(Y384/H384,"0")+IFERROR(Y385/H385,"0")+IFERROR(Y386/H386,"0")</f>
        <v>24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0.47247999999999996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320</v>
      </c>
      <c r="Y388" s="388">
        <f>IFERROR(SUM(Y378:Y386),"0")</f>
        <v>320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300</v>
      </c>
      <c r="Y390" s="387">
        <f>IFERROR(IF(X390="",0,CEILING((X390/$H390),1)*$H390),"")</f>
        <v>300</v>
      </c>
      <c r="Z390" s="36">
        <f>IFERROR(IF(Y390=0,"",ROUNDUP(Y390/H390,0)*0.02175),"")</f>
        <v>0.43499999999999994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309.60000000000002</v>
      </c>
      <c r="BN390" s="64">
        <f>IFERROR(Y390*I390/H390,"0")</f>
        <v>309.60000000000002</v>
      </c>
      <c r="BO390" s="64">
        <f>IFERROR(1/J390*(X390/H390),"0")</f>
        <v>0.41666666666666663</v>
      </c>
      <c r="BP390" s="64">
        <f>IFERROR(1/J390*(Y390/H390),"0")</f>
        <v>0.41666666666666663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20</v>
      </c>
      <c r="Y392" s="388">
        <f>IFERROR(Y390/H390,"0")+IFERROR(Y391/H391,"0")</f>
        <v>20</v>
      </c>
      <c r="Z392" s="388">
        <f>IFERROR(IF(Z390="",0,Z390),"0")+IFERROR(IF(Z391="",0,Z391),"0")</f>
        <v>0.43499999999999994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300</v>
      </c>
      <c r="Y393" s="388">
        <f>IFERROR(SUM(Y390:Y391),"0")</f>
        <v>300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6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4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3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20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21.446153846153852</v>
      </c>
      <c r="BN397" s="64">
        <f>IFERROR(Y397*I397/H397,"0")</f>
        <v>25.092000000000002</v>
      </c>
      <c r="BO397" s="64">
        <f>IFERROR(1/J397*(X397/H397),"0")</f>
        <v>4.5787545787545791E-2</v>
      </c>
      <c r="BP397" s="64">
        <f>IFERROR(1/J397*(Y397/H397),"0")</f>
        <v>5.3571428571428568E-2</v>
      </c>
    </row>
    <row r="398" spans="1:68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2.5641025641025643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20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6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50</v>
      </c>
      <c r="Y401" s="387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6.4102564102564106</v>
      </c>
      <c r="Y403" s="388">
        <f>IFERROR(Y401/H401,"0")+IFERROR(Y402/H402,"0")</f>
        <v>7</v>
      </c>
      <c r="Z403" s="388">
        <f>IFERROR(IF(Z401="",0,Z401),"0")+IFERROR(IF(Z402="",0,Z402),"0")</f>
        <v>0.15225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50</v>
      </c>
      <c r="Y404" s="388">
        <f>IFERROR(SUM(Y401:Y402),"0")</f>
        <v>54.6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13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4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2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40</v>
      </c>
      <c r="Y438" s="387">
        <f t="shared" si="72"/>
        <v>42</v>
      </c>
      <c r="Z438" s="36">
        <f>IFERROR(IF(Y438=0,"",ROUNDUP(Y438/H438,0)*0.00753),"")</f>
        <v>7.5300000000000006E-2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42.190476190476183</v>
      </c>
      <c r="BN438" s="64">
        <f t="shared" si="74"/>
        <v>44.3</v>
      </c>
      <c r="BO438" s="64">
        <f t="shared" si="75"/>
        <v>6.1050061050061048E-2</v>
      </c>
      <c r="BP438" s="64">
        <f t="shared" si="76"/>
        <v>6.4102564102564097E-2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30</v>
      </c>
      <c r="Y440" s="387">
        <f t="shared" si="72"/>
        <v>33.6</v>
      </c>
      <c r="Z440" s="36">
        <f>IFERROR(IF(Y440=0,"",ROUNDUP(Y440/H440,0)*0.00753),"")</f>
        <v>6.0240000000000002E-2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31.642857142857135</v>
      </c>
      <c r="BN440" s="64">
        <f t="shared" si="74"/>
        <v>35.44</v>
      </c>
      <c r="BO440" s="64">
        <f t="shared" si="75"/>
        <v>4.5787545787545784E-2</v>
      </c>
      <c r="BP440" s="64">
        <f t="shared" si="76"/>
        <v>5.128205128205128E-2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4301031257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4301031335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70</v>
      </c>
      <c r="Y444" s="387">
        <f t="shared" si="72"/>
        <v>71.400000000000006</v>
      </c>
      <c r="Z444" s="36">
        <f t="shared" si="77"/>
        <v>0.17068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74.333333333333329</v>
      </c>
      <c r="BN444" s="64">
        <f t="shared" si="74"/>
        <v>75.820000000000007</v>
      </c>
      <c r="BO444" s="64">
        <f t="shared" si="75"/>
        <v>0.14245014245014245</v>
      </c>
      <c r="BP444" s="64">
        <f t="shared" si="76"/>
        <v>0.14529914529914531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4301031330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4301031254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4301031336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2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4301031258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6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4301031337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80.5</v>
      </c>
      <c r="Y453" s="387">
        <f t="shared" si="72"/>
        <v>81.900000000000006</v>
      </c>
      <c r="Z453" s="36">
        <f t="shared" si="77"/>
        <v>0.19578000000000001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85.48333333333332</v>
      </c>
      <c r="BN453" s="64">
        <f t="shared" si="74"/>
        <v>86.97</v>
      </c>
      <c r="BO453" s="64">
        <f t="shared" si="75"/>
        <v>0.16381766381766383</v>
      </c>
      <c r="BP453" s="64">
        <f t="shared" si="76"/>
        <v>0.16666666666666669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4301031255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4301031338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6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28</v>
      </c>
      <c r="Y457" s="387">
        <f t="shared" si="72"/>
        <v>28.56</v>
      </c>
      <c r="Z457" s="36">
        <f>IFERROR(IF(Y457=0,"",ROUNDUP(Y457/H457,0)*0.00753),"")</f>
        <v>0.12801000000000001</v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43.333333333333336</v>
      </c>
      <c r="BN457" s="64">
        <f t="shared" si="74"/>
        <v>44.2</v>
      </c>
      <c r="BO457" s="64">
        <f t="shared" si="75"/>
        <v>0.10683760683760685</v>
      </c>
      <c r="BP457" s="64">
        <f t="shared" si="76"/>
        <v>0.10897435897435898</v>
      </c>
    </row>
    <row r="458" spans="1:68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104.99999999999999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108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0.63000999999999996</v>
      </c>
      <c r="AA458" s="389"/>
      <c r="AB458" s="389"/>
      <c r="AC458" s="389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248.5</v>
      </c>
      <c r="Y459" s="388">
        <f>IFERROR(SUM(Y437:Y457),"0")</f>
        <v>257.45999999999998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1.8</v>
      </c>
      <c r="Y466" s="387">
        <f>IFERROR(IF(X466="",0,CEILING((X466/$H466),1)*$H466),"")</f>
        <v>2.4</v>
      </c>
      <c r="Z466" s="36">
        <f>IFERROR(IF(Y466=0,"",ROUNDUP(Y466/H466,0)*0.00627),"")</f>
        <v>1.2540000000000001E-2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2.7</v>
      </c>
      <c r="BN466" s="64">
        <f>IFERROR(Y466*I466/H466,"0")</f>
        <v>3.6000000000000005</v>
      </c>
      <c r="BO466" s="64">
        <f>IFERROR(1/J466*(X466/H466),"0")</f>
        <v>7.4999999999999997E-3</v>
      </c>
      <c r="BP466" s="64">
        <f>IFERROR(1/J466*(Y466/H466),"0")</f>
        <v>0.01</v>
      </c>
    </row>
    <row r="467" spans="1:68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1.5</v>
      </c>
      <c r="Y467" s="388">
        <f>IFERROR(Y466/H466,"0")</f>
        <v>2</v>
      </c>
      <c r="Z467" s="388">
        <f>IFERROR(IF(Z466="",0,Z466),"0")</f>
        <v>1.2540000000000001E-2</v>
      </c>
      <c r="AA467" s="389"/>
      <c r="AB467" s="389"/>
      <c r="AC467" s="389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1.8</v>
      </c>
      <c r="Y468" s="388">
        <f>IFERROR(SUM(Y466:Y466),"0")</f>
        <v>2.4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4301031212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52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4301031324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7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1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4301031173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4301031327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68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3.3</v>
      </c>
      <c r="Y484" s="387">
        <f>IFERROR(IF(X484="",0,CEILING((X484/$H484),1)*$H484),"")</f>
        <v>3.96</v>
      </c>
      <c r="Z484" s="36">
        <f>IFERROR(IF(Y484=0,"",ROUNDUP(Y484/H484,0)*0.00627),"")</f>
        <v>1.881E-2</v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4.6999999999999993</v>
      </c>
      <c r="BN484" s="64">
        <f>IFERROR(Y484*I484/H484,"0")</f>
        <v>5.64</v>
      </c>
      <c r="BO484" s="64">
        <f>IFERROR(1/J484*(X484/H484),"0")</f>
        <v>1.2499999999999997E-2</v>
      </c>
      <c r="BP484" s="64">
        <f>IFERROR(1/J484*(Y484/H484),"0")</f>
        <v>1.4999999999999999E-2</v>
      </c>
    </row>
    <row r="485" spans="1:68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2.4999999999999996</v>
      </c>
      <c r="Y485" s="388">
        <f>IFERROR(Y484/H484,"0")</f>
        <v>3</v>
      </c>
      <c r="Z485" s="388">
        <f>IFERROR(IF(Z484="",0,Z484),"0")</f>
        <v>1.881E-2</v>
      </c>
      <c r="AA485" s="389"/>
      <c r="AB485" s="389"/>
      <c r="AC485" s="389"/>
    </row>
    <row r="486" spans="1:68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3.3</v>
      </c>
      <c r="Y486" s="388">
        <f>IFERROR(SUM(Y484:Y484),"0")</f>
        <v>3.96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1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6</v>
      </c>
      <c r="Y491" s="387">
        <f>IFERROR(IF(X491="",0,CEILING((X491/$H491),1)*$H491),"")</f>
        <v>6</v>
      </c>
      <c r="Z491" s="36">
        <f>IFERROR(IF(Y491=0,"",ROUNDUP(Y491/H491,0)*0.00502),"")</f>
        <v>2.5100000000000001E-2</v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10.100000000000001</v>
      </c>
      <c r="BN491" s="64">
        <f>IFERROR(Y491*I491/H491,"0")</f>
        <v>10.100000000000001</v>
      </c>
      <c r="BO491" s="64">
        <f>IFERROR(1/J491*(X491/H491),"0")</f>
        <v>2.1367521367521368E-2</v>
      </c>
      <c r="BP491" s="64">
        <f>IFERROR(1/J491*(Y491/H491),"0")</f>
        <v>2.1367521367521368E-2</v>
      </c>
    </row>
    <row r="492" spans="1:68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5</v>
      </c>
      <c r="Y492" s="388">
        <f>IFERROR(Y489/H489,"0")+IFERROR(Y490/H490,"0")+IFERROR(Y491/H491,"0")</f>
        <v>5</v>
      </c>
      <c r="Z492" s="388">
        <f>IFERROR(IF(Z489="",0,Z489),"0")+IFERROR(IF(Z490="",0,Z490),"0")+IFERROR(IF(Z491="",0,Z491),"0")</f>
        <v>2.5100000000000001E-2</v>
      </c>
      <c r="AA492" s="389"/>
      <c r="AB492" s="389"/>
      <c r="AC492" s="389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6</v>
      </c>
      <c r="Y493" s="388">
        <f>IFERROR(SUM(Y489:Y491),"0")</f>
        <v>6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70</v>
      </c>
      <c r="Y502" s="387">
        <f t="shared" ref="Y502:Y509" si="83">IFERROR(IF(X502="",0,CEILING((X502/$H502),1)*$H502),"")</f>
        <v>73.92</v>
      </c>
      <c r="Z502" s="36">
        <f t="shared" ref="Z502:Z507" si="84">IFERROR(IF(Y502=0,"",ROUNDUP(Y502/H502,0)*0.01196),"")</f>
        <v>0.16744000000000001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74.772727272727266</v>
      </c>
      <c r="BN502" s="64">
        <f t="shared" ref="BN502:BN509" si="86">IFERROR(Y502*I502/H502,"0")</f>
        <v>78.959999999999994</v>
      </c>
      <c r="BO502" s="64">
        <f t="shared" ref="BO502:BO509" si="87">IFERROR(1/J502*(X502/H502),"0")</f>
        <v>0.12747668997668998</v>
      </c>
      <c r="BP502" s="64">
        <f t="shared" ref="BP502:BP509" si="88">IFERROR(1/J502*(Y502/H502),"0")</f>
        <v>0.13461538461538464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13.257575757575758</v>
      </c>
      <c r="Y510" s="388">
        <f>IFERROR(Y502/H502,"0")+IFERROR(Y503/H503,"0")+IFERROR(Y504/H504,"0")+IFERROR(Y505/H505,"0")+IFERROR(Y506/H506,"0")+IFERROR(Y507/H507,"0")+IFERROR(Y508/H508,"0")+IFERROR(Y509/H509,"0")</f>
        <v>14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0.16744000000000001</v>
      </c>
      <c r="AA510" s="389"/>
      <c r="AB510" s="389"/>
      <c r="AC510" s="389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70</v>
      </c>
      <c r="Y511" s="388">
        <f>IFERROR(SUM(Y502:Y509),"0")</f>
        <v>73.92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60</v>
      </c>
      <c r="Y513" s="387">
        <f>IFERROR(IF(X513="",0,CEILING((X513/$H513),1)*$H513),"")</f>
        <v>63.36</v>
      </c>
      <c r="Z513" s="36">
        <f>IFERROR(IF(Y513=0,"",ROUNDUP(Y513/H513,0)*0.01196),"")</f>
        <v>0.14352000000000001</v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64.090909090909079</v>
      </c>
      <c r="BN513" s="64">
        <f>IFERROR(Y513*I513/H513,"0")</f>
        <v>67.679999999999993</v>
      </c>
      <c r="BO513" s="64">
        <f>IFERROR(1/J513*(X513/H513),"0")</f>
        <v>0.10926573426573427</v>
      </c>
      <c r="BP513" s="64">
        <f>IFERROR(1/J513*(Y513/H513),"0")</f>
        <v>0.11538461538461539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11.363636363636363</v>
      </c>
      <c r="Y515" s="388">
        <f>IFERROR(Y513/H513,"0")+IFERROR(Y514/H514,"0")</f>
        <v>12</v>
      </c>
      <c r="Z515" s="388">
        <f>IFERROR(IF(Z513="",0,Z513),"0")+IFERROR(IF(Z514="",0,Z514),"0")</f>
        <v>0.14352000000000001</v>
      </c>
      <c r="AA515" s="389"/>
      <c r="AB515" s="389"/>
      <c r="AC515" s="389"/>
    </row>
    <row r="516" spans="1:68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60</v>
      </c>
      <c r="Y516" s="388">
        <f>IFERROR(SUM(Y513:Y514),"0")</f>
        <v>63.36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50</v>
      </c>
      <c r="Y518" s="387">
        <f t="shared" ref="Y518:Y523" si="89">IFERROR(IF(X518="",0,CEILING((X518/$H518),1)*$H518),"")</f>
        <v>52.800000000000004</v>
      </c>
      <c r="Z518" s="36">
        <f>IFERROR(IF(Y518=0,"",ROUNDUP(Y518/H518,0)*0.01196),"")</f>
        <v>0.1196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53.409090909090907</v>
      </c>
      <c r="BN518" s="64">
        <f t="shared" ref="BN518:BN523" si="91">IFERROR(Y518*I518/H518,"0")</f>
        <v>56.400000000000006</v>
      </c>
      <c r="BO518" s="64">
        <f t="shared" ref="BO518:BO523" si="92">IFERROR(1/J518*(X518/H518),"0")</f>
        <v>9.1054778554778545E-2</v>
      </c>
      <c r="BP518" s="64">
        <f t="shared" ref="BP518:BP523" si="93">IFERROR(1/J518*(Y518/H518),"0")</f>
        <v>9.6153846153846159E-2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40</v>
      </c>
      <c r="Y519" s="387">
        <f t="shared" si="89"/>
        <v>42.24</v>
      </c>
      <c r="Z519" s="36">
        <f>IFERROR(IF(Y519=0,"",ROUNDUP(Y519/H519,0)*0.01196),"")</f>
        <v>9.5680000000000001E-2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42.727272727272727</v>
      </c>
      <c r="BN519" s="64">
        <f t="shared" si="91"/>
        <v>45.12</v>
      </c>
      <c r="BO519" s="64">
        <f t="shared" si="92"/>
        <v>7.2843822843822847E-2</v>
      </c>
      <c r="BP519" s="64">
        <f t="shared" si="93"/>
        <v>7.6923076923076927E-2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80</v>
      </c>
      <c r="Y520" s="387">
        <f t="shared" si="89"/>
        <v>84.48</v>
      </c>
      <c r="Z520" s="36">
        <f>IFERROR(IF(Y520=0,"",ROUNDUP(Y520/H520,0)*0.01196),"")</f>
        <v>0.19136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85.454545454545453</v>
      </c>
      <c r="BN520" s="64">
        <f t="shared" si="91"/>
        <v>90.24</v>
      </c>
      <c r="BO520" s="64">
        <f t="shared" si="92"/>
        <v>0.14568764568764569</v>
      </c>
      <c r="BP520" s="64">
        <f t="shared" si="93"/>
        <v>0.15384615384615385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32.196969696969695</v>
      </c>
      <c r="Y524" s="388">
        <f>IFERROR(Y518/H518,"0")+IFERROR(Y519/H519,"0")+IFERROR(Y520/H520,"0")+IFERROR(Y521/H521,"0")+IFERROR(Y522/H522,"0")+IFERROR(Y523/H523,"0")</f>
        <v>34</v>
      </c>
      <c r="Z524" s="388">
        <f>IFERROR(IF(Z518="",0,Z518),"0")+IFERROR(IF(Z519="",0,Z519),"0")+IFERROR(IF(Z520="",0,Z520),"0")+IFERROR(IF(Z521="",0,Z521),"0")+IFERROR(IF(Z522="",0,Z522),"0")+IFERROR(IF(Z523="",0,Z523),"0")</f>
        <v>0.40664</v>
      </c>
      <c r="AA524" s="389"/>
      <c r="AB524" s="389"/>
      <c r="AC524" s="389"/>
    </row>
    <row r="525" spans="1:68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170</v>
      </c>
      <c r="Y525" s="388">
        <f>IFERROR(SUM(Y518:Y523),"0")</f>
        <v>179.52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6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70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52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9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20</v>
      </c>
      <c r="Y542" s="387">
        <f t="shared" si="94"/>
        <v>24</v>
      </c>
      <c r="Z542" s="36">
        <f>IFERROR(IF(Y542=0,"",ROUNDUP(Y542/H542,0)*0.02175),"")</f>
        <v>4.3499999999999997E-2</v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20.8</v>
      </c>
      <c r="BN542" s="64">
        <f t="shared" si="96"/>
        <v>24.959999999999997</v>
      </c>
      <c r="BO542" s="64">
        <f t="shared" si="97"/>
        <v>2.976190476190476E-2</v>
      </c>
      <c r="BP542" s="64">
        <f t="shared" si="98"/>
        <v>3.5714285714285712E-2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10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47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17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7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1.6666666666666667</v>
      </c>
      <c r="Y547" s="388">
        <f>IFERROR(Y540/H540,"0")+IFERROR(Y541/H541,"0")+IFERROR(Y542/H542,"0")+IFERROR(Y543/H543,"0")+IFERROR(Y544/H544,"0")+IFERROR(Y545/H545,"0")+IFERROR(Y546/H546,"0")</f>
        <v>2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4.3499999999999997E-2</v>
      </c>
      <c r="AA547" s="389"/>
      <c r="AB547" s="389"/>
      <c r="AC547" s="389"/>
    </row>
    <row r="548" spans="1:68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20</v>
      </c>
      <c r="Y548" s="388">
        <f>IFERROR(SUM(Y540:Y546),"0")</f>
        <v>24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9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15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74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4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23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15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4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501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9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6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34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40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300</v>
      </c>
      <c r="Y567" s="387">
        <f>IFERROR(IF(X567="",0,CEILING((X567/$H567),1)*$H567),"")</f>
        <v>304.2</v>
      </c>
      <c r="Z567" s="36">
        <f>IFERROR(IF(Y567=0,"",ROUNDUP(Y567/H567,0)*0.02175),"")</f>
        <v>0.84824999999999995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321.69230769230774</v>
      </c>
      <c r="BN567" s="64">
        <f>IFERROR(Y567*I567/H567,"0")</f>
        <v>326.19600000000003</v>
      </c>
      <c r="BO567" s="64">
        <f>IFERROR(1/J567*(X567/H567),"0")</f>
        <v>0.6868131868131867</v>
      </c>
      <c r="BP567" s="64">
        <f>IFERROR(1/J567*(Y567/H567),"0")</f>
        <v>0.6964285714285714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39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4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29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38.46153846153846</v>
      </c>
      <c r="Y571" s="388">
        <f>IFERROR(Y567/H567,"0")+IFERROR(Y568/H568,"0")+IFERROR(Y569/H569,"0")+IFERROR(Y570/H570,"0")</f>
        <v>39</v>
      </c>
      <c r="Z571" s="388">
        <f>IFERROR(IF(Z567="",0,Z567),"0")+IFERROR(IF(Z568="",0,Z568),"0")+IFERROR(IF(Z569="",0,Z569),"0")+IFERROR(IF(Z570="",0,Z570),"0")</f>
        <v>0.84824999999999995</v>
      </c>
      <c r="AA571" s="389"/>
      <c r="AB571" s="389"/>
      <c r="AC571" s="389"/>
    </row>
    <row r="572" spans="1:68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300</v>
      </c>
      <c r="Y572" s="388">
        <f>IFERROR(SUM(Y567:Y570),"0")</f>
        <v>304.2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4301060354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3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4301060408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04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4301060355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6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4301060407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10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20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90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8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00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20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0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1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5087.6000000000004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5232.2999999999993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1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5454.5828996291057</v>
      </c>
      <c r="Y599" s="388">
        <f>IFERROR(SUM(BN22:BN595),"0")</f>
        <v>5609.2280000000001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1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11</v>
      </c>
      <c r="Y600" s="38">
        <f>ROUNDUP(SUM(BP22:BP595),0)</f>
        <v>11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1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5729.5828996291057</v>
      </c>
      <c r="Y601" s="388">
        <f>GrossWeightTotalR+PalletQtyTotalR*25</f>
        <v>5884.2280000000001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1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1333.3672323844737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1364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1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12.81292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6"/>
      <c r="E605" s="456"/>
      <c r="F605" s="456"/>
      <c r="G605" s="456"/>
      <c r="H605" s="457"/>
      <c r="I605" s="390" t="s">
        <v>272</v>
      </c>
      <c r="J605" s="456"/>
      <c r="K605" s="456"/>
      <c r="L605" s="456"/>
      <c r="M605" s="456"/>
      <c r="N605" s="456"/>
      <c r="O605" s="456"/>
      <c r="P605" s="456"/>
      <c r="Q605" s="456"/>
      <c r="R605" s="456"/>
      <c r="S605" s="456"/>
      <c r="T605" s="456"/>
      <c r="U605" s="456"/>
      <c r="V605" s="457"/>
      <c r="W605" s="390" t="s">
        <v>492</v>
      </c>
      <c r="X605" s="457"/>
      <c r="Y605" s="390" t="s">
        <v>546</v>
      </c>
      <c r="Z605" s="456"/>
      <c r="AA605" s="456"/>
      <c r="AB605" s="457"/>
      <c r="AC605" s="383" t="s">
        <v>617</v>
      </c>
      <c r="AD605" s="390" t="s">
        <v>661</v>
      </c>
      <c r="AE605" s="457"/>
      <c r="AF605" s="384"/>
    </row>
    <row r="606" spans="1:68" ht="14.25" customHeight="1" thickTop="1" x14ac:dyDescent="0.2">
      <c r="A606" s="720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2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594</v>
      </c>
      <c r="E608" s="46">
        <f>IFERROR(Y108*1,"0")+IFERROR(Y109*1,"0")+IFERROR(Y110*1,"0")+IFERROR(Y114*1,"0")+IFERROR(Y115*1,"0")+IFERROR(Y116*1,"0")+IFERROR(Y117*1,"0")+IFERROR(Y118*1,"0")</f>
        <v>478.8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125.4</v>
      </c>
      <c r="G608" s="46">
        <f>IFERROR(Y155*1,"0")+IFERROR(Y156*1,"0")+IFERROR(Y160*1,"0")+IFERROR(Y161*1,"0")+IFERROR(Y165*1,"0")+IFERROR(Y166*1,"0")</f>
        <v>98.88000000000001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82.2</v>
      </c>
      <c r="I608" s="46">
        <f>IFERROR(Y193*1,"0")+IFERROR(Y194*1,"0")+IFERROR(Y195*1,"0")+IFERROR(Y196*1,"0")+IFERROR(Y197*1,"0")+IFERROR(Y198*1,"0")+IFERROR(Y199*1,"0")+IFERROR(Y200*1,"0")</f>
        <v>369.6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763.2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176.8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201.6</v>
      </c>
      <c r="S608" s="46">
        <f>IFERROR(Y304*1,"0")</f>
        <v>0</v>
      </c>
      <c r="T608" s="46">
        <f>IFERROR(Y309*1,"0")+IFERROR(Y313*1,"0")+IFERROR(Y314*1,"0")</f>
        <v>88.2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371.4</v>
      </c>
      <c r="V608" s="46">
        <f>IFERROR(Y366*1,"0")+IFERROR(Y370*1,"0")+IFERROR(Y371*1,"0")+IFERROR(Y372*1,"0")</f>
        <v>269.39999999999998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698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259.85999999999996</v>
      </c>
      <c r="Z608" s="46">
        <f>IFERROR(Y471*1,"0")+IFERROR(Y475*1,"0")+IFERROR(Y476*1,"0")+IFERROR(Y477*1,"0")+IFERROR(Y478*1,"0")+IFERROR(Y479*1,"0")+IFERROR(Y480*1,"0")+IFERROR(Y484*1,"0")</f>
        <v>3.96</v>
      </c>
      <c r="AA608" s="46">
        <f>IFERROR(Y489*1,"0")+IFERROR(Y490*1,"0")+IFERROR(Y491*1,"0")</f>
        <v>6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316.8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328.2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33,37"/>
        <filter val="1,50"/>
        <filter val="1,67"/>
        <filter val="1,80"/>
        <filter val="10,00"/>
        <filter val="10,71"/>
        <filter val="100,00"/>
        <filter val="105,00"/>
        <filter val="11"/>
        <filter val="11,36"/>
        <filter val="11,67"/>
        <filter val="116,67"/>
        <filter val="120,00"/>
        <filter val="122,50"/>
        <filter val="13,26"/>
        <filter val="130,75"/>
        <filter val="135,00"/>
        <filter val="16,50"/>
        <filter val="160,00"/>
        <filter val="164,00"/>
        <filter val="165,48"/>
        <filter val="17,50"/>
        <filter val="170,00"/>
        <filter val="175,00"/>
        <filter val="18,75"/>
        <filter val="2,50"/>
        <filter val="2,56"/>
        <filter val="2,68"/>
        <filter val="20,00"/>
        <filter val="200,00"/>
        <filter val="21,00"/>
        <filter val="225,00"/>
        <filter val="230,00"/>
        <filter val="235,00"/>
        <filter val="24,00"/>
        <filter val="245,00"/>
        <filter val="248,50"/>
        <filter val="25,00"/>
        <filter val="27,90"/>
        <filter val="28,00"/>
        <filter val="3,30"/>
        <filter val="30,00"/>
        <filter val="300,00"/>
        <filter val="32,20"/>
        <filter val="320,00"/>
        <filter val="325,00"/>
        <filter val="33,33"/>
        <filter val="350,00"/>
        <filter val="36,11"/>
        <filter val="360,00"/>
        <filter val="362,50"/>
        <filter val="38,46"/>
        <filter val="39,26"/>
        <filter val="40,00"/>
        <filter val="41,67"/>
        <filter val="42,59"/>
        <filter val="45,00"/>
        <filter val="45,60"/>
        <filter val="46,67"/>
        <filter val="5 087,60"/>
        <filter val="5 454,58"/>
        <filter val="5 729,58"/>
        <filter val="5,00"/>
        <filter val="5,95"/>
        <filter val="50,00"/>
        <filter val="59,26"/>
        <filter val="6,00"/>
        <filter val="6,25"/>
        <filter val="6,41"/>
        <filter val="60,00"/>
        <filter val="61,90"/>
        <filter val="66,67"/>
        <filter val="70,00"/>
        <filter val="80,00"/>
        <filter val="80,50"/>
        <filter val="83,33"/>
        <filter val="84,00"/>
        <filter val="87,50"/>
        <filter val="90,00"/>
      </filters>
    </filterColumn>
  </autoFilter>
  <mergeCells count="1076"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A573:Z573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381:T381"/>
    <mergeCell ref="D253:E253"/>
    <mergeCell ref="P220:T220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