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2982B2-D5D5-40EE-989A-442F222A07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P542" i="1" s="1"/>
  <c r="BO541" i="1"/>
  <c r="BM541" i="1"/>
  <c r="Y541" i="1"/>
  <c r="BP541" i="1" s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Y498" i="1" s="1"/>
  <c r="P496" i="1"/>
  <c r="X493" i="1"/>
  <c r="X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BP391" i="1" s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Z372" i="1" s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Z314" i="1" s="1"/>
  <c r="P314" i="1"/>
  <c r="BO313" i="1"/>
  <c r="BM313" i="1"/>
  <c r="Y313" i="1"/>
  <c r="Y315" i="1" s="1"/>
  <c r="P313" i="1"/>
  <c r="X311" i="1"/>
  <c r="X310" i="1"/>
  <c r="BO309" i="1"/>
  <c r="BM309" i="1"/>
  <c r="Y309" i="1"/>
  <c r="T608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53" i="1" l="1"/>
  <c r="BN253" i="1"/>
  <c r="Z253" i="1"/>
  <c r="BP277" i="1"/>
  <c r="BN277" i="1"/>
  <c r="Z277" i="1"/>
  <c r="BP323" i="1"/>
  <c r="BN323" i="1"/>
  <c r="Z323" i="1"/>
  <c r="BP355" i="1"/>
  <c r="BN355" i="1"/>
  <c r="Z355" i="1"/>
  <c r="BP382" i="1"/>
  <c r="BN382" i="1"/>
  <c r="Z382" i="1"/>
  <c r="BP410" i="1"/>
  <c r="BN410" i="1"/>
  <c r="Z410" i="1"/>
  <c r="BP446" i="1"/>
  <c r="BN446" i="1"/>
  <c r="Z446" i="1"/>
  <c r="BP461" i="1"/>
  <c r="BN461" i="1"/>
  <c r="Z461" i="1"/>
  <c r="BP513" i="1"/>
  <c r="BN513" i="1"/>
  <c r="Z513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9" i="1"/>
  <c r="X602" i="1"/>
  <c r="Y36" i="1"/>
  <c r="Z34" i="1"/>
  <c r="BN34" i="1"/>
  <c r="C608" i="1"/>
  <c r="Z62" i="1"/>
  <c r="BN62" i="1"/>
  <c r="D608" i="1"/>
  <c r="Z78" i="1"/>
  <c r="BN78" i="1"/>
  <c r="Z79" i="1"/>
  <c r="BN79" i="1"/>
  <c r="Y91" i="1"/>
  <c r="Y98" i="1"/>
  <c r="Z115" i="1"/>
  <c r="BN115" i="1"/>
  <c r="Y136" i="1"/>
  <c r="Z140" i="1"/>
  <c r="BN140" i="1"/>
  <c r="Z141" i="1"/>
  <c r="BN141" i="1"/>
  <c r="Z156" i="1"/>
  <c r="BN156" i="1"/>
  <c r="Z173" i="1"/>
  <c r="BN173" i="1"/>
  <c r="Y183" i="1"/>
  <c r="Z185" i="1"/>
  <c r="BN185" i="1"/>
  <c r="Z197" i="1"/>
  <c r="BN197" i="1"/>
  <c r="Z216" i="1"/>
  <c r="BN216" i="1"/>
  <c r="Z218" i="1"/>
  <c r="BN218" i="1"/>
  <c r="Z228" i="1"/>
  <c r="BN228" i="1"/>
  <c r="Z236" i="1"/>
  <c r="BN236" i="1"/>
  <c r="BP242" i="1"/>
  <c r="BN242" i="1"/>
  <c r="Z242" i="1"/>
  <c r="BP265" i="1"/>
  <c r="BN265" i="1"/>
  <c r="Z265" i="1"/>
  <c r="BP337" i="1"/>
  <c r="BN337" i="1"/>
  <c r="Z337" i="1"/>
  <c r="BP396" i="1"/>
  <c r="BN396" i="1"/>
  <c r="Z396" i="1"/>
  <c r="BP438" i="1"/>
  <c r="BN438" i="1"/>
  <c r="Z438" i="1"/>
  <c r="BP451" i="1"/>
  <c r="BN451" i="1"/>
  <c r="Z451" i="1"/>
  <c r="BP503" i="1"/>
  <c r="BN503" i="1"/>
  <c r="Z503" i="1"/>
  <c r="BP527" i="1"/>
  <c r="BN527" i="1"/>
  <c r="Z527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Z608" i="1"/>
  <c r="Y481" i="1"/>
  <c r="Y516" i="1"/>
  <c r="Y524" i="1"/>
  <c r="Y530" i="1"/>
  <c r="Y547" i="1"/>
  <c r="BP220" i="1"/>
  <c r="BN220" i="1"/>
  <c r="Z220" i="1"/>
  <c r="BP230" i="1"/>
  <c r="BN230" i="1"/>
  <c r="Z230" i="1"/>
  <c r="Y246" i="1"/>
  <c r="BP240" i="1"/>
  <c r="BN240" i="1"/>
  <c r="Z240" i="1"/>
  <c r="BP251" i="1"/>
  <c r="BN251" i="1"/>
  <c r="Z251" i="1"/>
  <c r="BP263" i="1"/>
  <c r="BN263" i="1"/>
  <c r="Z263" i="1"/>
  <c r="BP275" i="1"/>
  <c r="BN275" i="1"/>
  <c r="Z275" i="1"/>
  <c r="BP298" i="1"/>
  <c r="BN298" i="1"/>
  <c r="Z298" i="1"/>
  <c r="BP321" i="1"/>
  <c r="BN321" i="1"/>
  <c r="Z321" i="1"/>
  <c r="BP333" i="1"/>
  <c r="BN333" i="1"/>
  <c r="Z333" i="1"/>
  <c r="BP347" i="1"/>
  <c r="BN347" i="1"/>
  <c r="Z347" i="1"/>
  <c r="BP353" i="1"/>
  <c r="BN353" i="1"/>
  <c r="Z353" i="1"/>
  <c r="Y367" i="1"/>
  <c r="BP366" i="1"/>
  <c r="BN366" i="1"/>
  <c r="Z366" i="1"/>
  <c r="Z367" i="1" s="1"/>
  <c r="Y374" i="1"/>
  <c r="BP370" i="1"/>
  <c r="BN370" i="1"/>
  <c r="Z370" i="1"/>
  <c r="B608" i="1"/>
  <c r="X600" i="1"/>
  <c r="X601" i="1" s="1"/>
  <c r="Z26" i="1"/>
  <c r="BN26" i="1"/>
  <c r="BP26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4" i="1"/>
  <c r="Z109" i="1"/>
  <c r="BN109" i="1"/>
  <c r="Y119" i="1"/>
  <c r="Z117" i="1"/>
  <c r="BN117" i="1"/>
  <c r="F608" i="1"/>
  <c r="Z126" i="1"/>
  <c r="BN126" i="1"/>
  <c r="Z131" i="1"/>
  <c r="BN131" i="1"/>
  <c r="BP131" i="1"/>
  <c r="Z134" i="1"/>
  <c r="BN134" i="1"/>
  <c r="Y147" i="1"/>
  <c r="Z143" i="1"/>
  <c r="BN143" i="1"/>
  <c r="Z149" i="1"/>
  <c r="BN149" i="1"/>
  <c r="BP149" i="1"/>
  <c r="G608" i="1"/>
  <c r="Z160" i="1"/>
  <c r="BN160" i="1"/>
  <c r="BP160" i="1"/>
  <c r="Z171" i="1"/>
  <c r="BN171" i="1"/>
  <c r="Z177" i="1"/>
  <c r="BN177" i="1"/>
  <c r="BP177" i="1"/>
  <c r="Z181" i="1"/>
  <c r="BN181" i="1"/>
  <c r="Y189" i="1"/>
  <c r="Z187" i="1"/>
  <c r="BN187" i="1"/>
  <c r="Z195" i="1"/>
  <c r="BN195" i="1"/>
  <c r="Z199" i="1"/>
  <c r="BN199" i="1"/>
  <c r="J608" i="1"/>
  <c r="Z210" i="1"/>
  <c r="BN210" i="1"/>
  <c r="BP210" i="1"/>
  <c r="Y224" i="1"/>
  <c r="Y238" i="1"/>
  <c r="BP226" i="1"/>
  <c r="BN226" i="1"/>
  <c r="Z226" i="1"/>
  <c r="BP234" i="1"/>
  <c r="BN234" i="1"/>
  <c r="Z234" i="1"/>
  <c r="BP244" i="1"/>
  <c r="BN244" i="1"/>
  <c r="Z244" i="1"/>
  <c r="BP256" i="1"/>
  <c r="BN256" i="1"/>
  <c r="Z256" i="1"/>
  <c r="BP267" i="1"/>
  <c r="BN267" i="1"/>
  <c r="Z267" i="1"/>
  <c r="BP289" i="1"/>
  <c r="BN289" i="1"/>
  <c r="Z289" i="1"/>
  <c r="BP320" i="1"/>
  <c r="BN320" i="1"/>
  <c r="Z320" i="1"/>
  <c r="BP325" i="1"/>
  <c r="BN325" i="1"/>
  <c r="Z325" i="1"/>
  <c r="BP339" i="1"/>
  <c r="BN339" i="1"/>
  <c r="Z339" i="1"/>
  <c r="Y357" i="1"/>
  <c r="BP352" i="1"/>
  <c r="BN352" i="1"/>
  <c r="Z352" i="1"/>
  <c r="Y363" i="1"/>
  <c r="BP359" i="1"/>
  <c r="BN359" i="1"/>
  <c r="Z359" i="1"/>
  <c r="BP384" i="1"/>
  <c r="BN384" i="1"/>
  <c r="Z384" i="1"/>
  <c r="BP402" i="1"/>
  <c r="BN402" i="1"/>
  <c r="Z402" i="1"/>
  <c r="Y416" i="1"/>
  <c r="BP414" i="1"/>
  <c r="BN414" i="1"/>
  <c r="Z414" i="1"/>
  <c r="BP440" i="1"/>
  <c r="BN440" i="1"/>
  <c r="Z440" i="1"/>
  <c r="BP448" i="1"/>
  <c r="BN448" i="1"/>
  <c r="Z448" i="1"/>
  <c r="BP453" i="1"/>
  <c r="BN453" i="1"/>
  <c r="Z453" i="1"/>
  <c r="BP476" i="1"/>
  <c r="BN476" i="1"/>
  <c r="Z476" i="1"/>
  <c r="BP505" i="1"/>
  <c r="BN505" i="1"/>
  <c r="Z505" i="1"/>
  <c r="BP519" i="1"/>
  <c r="BN519" i="1"/>
  <c r="Z519" i="1"/>
  <c r="BP529" i="1"/>
  <c r="BN529" i="1"/>
  <c r="Z529" i="1"/>
  <c r="Y584" i="1"/>
  <c r="BP582" i="1"/>
  <c r="BN582" i="1"/>
  <c r="Z582" i="1"/>
  <c r="Y258" i="1"/>
  <c r="O608" i="1"/>
  <c r="R608" i="1"/>
  <c r="Y335" i="1"/>
  <c r="Y343" i="1"/>
  <c r="BP372" i="1"/>
  <c r="BN372" i="1"/>
  <c r="BP380" i="1"/>
  <c r="BN380" i="1"/>
  <c r="Z380" i="1"/>
  <c r="Y392" i="1"/>
  <c r="BP390" i="1"/>
  <c r="BN390" i="1"/>
  <c r="Z390" i="1"/>
  <c r="X608" i="1"/>
  <c r="BP408" i="1"/>
  <c r="BN408" i="1"/>
  <c r="Z408" i="1"/>
  <c r="BP422" i="1"/>
  <c r="BN422" i="1"/>
  <c r="Z422" i="1"/>
  <c r="BP444" i="1"/>
  <c r="BN444" i="1"/>
  <c r="Z444" i="1"/>
  <c r="BP449" i="1"/>
  <c r="BN449" i="1"/>
  <c r="Z449" i="1"/>
  <c r="BP457" i="1"/>
  <c r="BN457" i="1"/>
  <c r="Z457" i="1"/>
  <c r="BP490" i="1"/>
  <c r="BN490" i="1"/>
  <c r="Z490" i="1"/>
  <c r="BP509" i="1"/>
  <c r="BN509" i="1"/>
  <c r="Z509" i="1"/>
  <c r="BP523" i="1"/>
  <c r="BN523" i="1"/>
  <c r="Z523" i="1"/>
  <c r="BP534" i="1"/>
  <c r="BN534" i="1"/>
  <c r="Z534" i="1"/>
  <c r="BP583" i="1"/>
  <c r="BN583" i="1"/>
  <c r="Z583" i="1"/>
  <c r="Y593" i="1"/>
  <c r="Y592" i="1"/>
  <c r="BP591" i="1"/>
  <c r="BN591" i="1"/>
  <c r="Z591" i="1"/>
  <c r="Z592" i="1" s="1"/>
  <c r="Y387" i="1"/>
  <c r="Y398" i="1"/>
  <c r="Y424" i="1"/>
  <c r="Y608" i="1"/>
  <c r="Y459" i="1"/>
  <c r="Y463" i="1"/>
  <c r="AC608" i="1"/>
  <c r="Y515" i="1"/>
  <c r="Y531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Y188" i="1"/>
  <c r="Y202" i="1"/>
  <c r="Y207" i="1"/>
  <c r="Y213" i="1"/>
  <c r="Y223" i="1"/>
  <c r="Y237" i="1"/>
  <c r="Y245" i="1"/>
  <c r="Z255" i="1"/>
  <c r="BN255" i="1"/>
  <c r="M608" i="1"/>
  <c r="Z262" i="1"/>
  <c r="BN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Y300" i="1"/>
  <c r="Z304" i="1"/>
  <c r="Z305" i="1" s="1"/>
  <c r="BN304" i="1"/>
  <c r="BP304" i="1"/>
  <c r="Y305" i="1"/>
  <c r="Z309" i="1"/>
  <c r="Z310" i="1" s="1"/>
  <c r="BN309" i="1"/>
  <c r="BP309" i="1"/>
  <c r="Y310" i="1"/>
  <c r="Z313" i="1"/>
  <c r="Z315" i="1" s="1"/>
  <c r="BN313" i="1"/>
  <c r="BP313" i="1"/>
  <c r="BP314" i="1"/>
  <c r="BN314" i="1"/>
  <c r="BP322" i="1"/>
  <c r="BN322" i="1"/>
  <c r="Z322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80" i="1"/>
  <c r="Z81" i="1" s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08" i="1"/>
  <c r="Z172" i="1"/>
  <c r="Z174" i="1" s="1"/>
  <c r="BN172" i="1"/>
  <c r="Y175" i="1"/>
  <c r="Z178" i="1"/>
  <c r="BN178" i="1"/>
  <c r="Z180" i="1"/>
  <c r="BN180" i="1"/>
  <c r="Z186" i="1"/>
  <c r="BN186" i="1"/>
  <c r="I608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3" i="1"/>
  <c r="BN243" i="1"/>
  <c r="K608" i="1"/>
  <c r="Z250" i="1"/>
  <c r="BN250" i="1"/>
  <c r="Z252" i="1"/>
  <c r="BN252" i="1"/>
  <c r="Z254" i="1"/>
  <c r="BN254" i="1"/>
  <c r="Y257" i="1"/>
  <c r="Y270" i="1"/>
  <c r="Y280" i="1"/>
  <c r="Y285" i="1"/>
  <c r="Y292" i="1"/>
  <c r="Y301" i="1"/>
  <c r="Y306" i="1"/>
  <c r="Y311" i="1"/>
  <c r="Y316" i="1"/>
  <c r="U608" i="1"/>
  <c r="Y327" i="1"/>
  <c r="BP319" i="1"/>
  <c r="BN319" i="1"/>
  <c r="Z319" i="1"/>
  <c r="Y328" i="1"/>
  <c r="BP324" i="1"/>
  <c r="BN324" i="1"/>
  <c r="Z324" i="1"/>
  <c r="Y334" i="1"/>
  <c r="Y344" i="1"/>
  <c r="Y350" i="1"/>
  <c r="Y356" i="1"/>
  <c r="Y362" i="1"/>
  <c r="Y373" i="1"/>
  <c r="Y393" i="1"/>
  <c r="Y399" i="1"/>
  <c r="Y403" i="1"/>
  <c r="Y411" i="1"/>
  <c r="Y417" i="1"/>
  <c r="Y425" i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3" i="1"/>
  <c r="Y492" i="1"/>
  <c r="BP489" i="1"/>
  <c r="BN489" i="1"/>
  <c r="Z489" i="1"/>
  <c r="Z326" i="1"/>
  <c r="BN326" i="1"/>
  <c r="Z330" i="1"/>
  <c r="Z334" i="1" s="1"/>
  <c r="BN330" i="1"/>
  <c r="BP330" i="1"/>
  <c r="Z332" i="1"/>
  <c r="BN332" i="1"/>
  <c r="Z338" i="1"/>
  <c r="BN338" i="1"/>
  <c r="Z340" i="1"/>
  <c r="BN340" i="1"/>
  <c r="Z342" i="1"/>
  <c r="BN342" i="1"/>
  <c r="Z346" i="1"/>
  <c r="BN346" i="1"/>
  <c r="BP346" i="1"/>
  <c r="Z348" i="1"/>
  <c r="BN348" i="1"/>
  <c r="Z354" i="1"/>
  <c r="Z356" i="1" s="1"/>
  <c r="BN354" i="1"/>
  <c r="Z360" i="1"/>
  <c r="Z362" i="1" s="1"/>
  <c r="BN360" i="1"/>
  <c r="V608" i="1"/>
  <c r="Y368" i="1"/>
  <c r="Z371" i="1"/>
  <c r="Z373" i="1" s="1"/>
  <c r="BN371" i="1"/>
  <c r="W608" i="1"/>
  <c r="Z379" i="1"/>
  <c r="BN379" i="1"/>
  <c r="Z381" i="1"/>
  <c r="BN381" i="1"/>
  <c r="Z383" i="1"/>
  <c r="BN383" i="1"/>
  <c r="Z385" i="1"/>
  <c r="BN385" i="1"/>
  <c r="Y388" i="1"/>
  <c r="Z391" i="1"/>
  <c r="Z392" i="1" s="1"/>
  <c r="BN391" i="1"/>
  <c r="Z395" i="1"/>
  <c r="Z398" i="1" s="1"/>
  <c r="BN395" i="1"/>
  <c r="BP395" i="1"/>
  <c r="Z397" i="1"/>
  <c r="BN397" i="1"/>
  <c r="Z401" i="1"/>
  <c r="BN401" i="1"/>
  <c r="BP401" i="1"/>
  <c r="Z407" i="1"/>
  <c r="Z411" i="1" s="1"/>
  <c r="BN407" i="1"/>
  <c r="BP407" i="1"/>
  <c r="Z409" i="1"/>
  <c r="BN409" i="1"/>
  <c r="Y412" i="1"/>
  <c r="Z415" i="1"/>
  <c r="Z416" i="1" s="1"/>
  <c r="BN415" i="1"/>
  <c r="Z419" i="1"/>
  <c r="Z424" i="1" s="1"/>
  <c r="BN419" i="1"/>
  <c r="BP419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Z458" i="1" s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BN462" i="1"/>
  <c r="Z466" i="1"/>
  <c r="Z467" i="1" s="1"/>
  <c r="BN466" i="1"/>
  <c r="BP466" i="1"/>
  <c r="Z471" i="1"/>
  <c r="Z472" i="1" s="1"/>
  <c r="BN471" i="1"/>
  <c r="BP471" i="1"/>
  <c r="Y472" i="1"/>
  <c r="Z475" i="1"/>
  <c r="Z481" i="1" s="1"/>
  <c r="BN475" i="1"/>
  <c r="BP475" i="1"/>
  <c r="Z477" i="1"/>
  <c r="BN477" i="1"/>
  <c r="Z491" i="1"/>
  <c r="BN491" i="1"/>
  <c r="Z496" i="1"/>
  <c r="Z497" i="1" s="1"/>
  <c r="BN496" i="1"/>
  <c r="BP496" i="1"/>
  <c r="Y497" i="1"/>
  <c r="Z502" i="1"/>
  <c r="BN502" i="1"/>
  <c r="BP502" i="1"/>
  <c r="Z504" i="1"/>
  <c r="BN504" i="1"/>
  <c r="Z506" i="1"/>
  <c r="BN506" i="1"/>
  <c r="Z508" i="1"/>
  <c r="BN508" i="1"/>
  <c r="Y511" i="1"/>
  <c r="Z514" i="1"/>
  <c r="Z515" i="1" s="1"/>
  <c r="BN514" i="1"/>
  <c r="BP514" i="1"/>
  <c r="Z518" i="1"/>
  <c r="Z524" i="1" s="1"/>
  <c r="BN518" i="1"/>
  <c r="BP518" i="1"/>
  <c r="Z520" i="1"/>
  <c r="BN520" i="1"/>
  <c r="Z522" i="1"/>
  <c r="BN522" i="1"/>
  <c r="Y525" i="1"/>
  <c r="Z528" i="1"/>
  <c r="Z530" i="1" s="1"/>
  <c r="BN528" i="1"/>
  <c r="BP528" i="1"/>
  <c r="Z533" i="1"/>
  <c r="Z535" i="1" s="1"/>
  <c r="BN533" i="1"/>
  <c r="BP533" i="1"/>
  <c r="Y536" i="1"/>
  <c r="Z540" i="1"/>
  <c r="BN540" i="1"/>
  <c r="BP540" i="1"/>
  <c r="Z541" i="1"/>
  <c r="BN541" i="1"/>
  <c r="Z542" i="1"/>
  <c r="BN542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Y510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Z578" i="1" s="1"/>
  <c r="BP576" i="1"/>
  <c r="BN576" i="1"/>
  <c r="Z576" i="1"/>
  <c r="AE608" i="1"/>
  <c r="AD608" i="1"/>
  <c r="Y585" i="1"/>
  <c r="Z554" i="1" l="1"/>
  <c r="Z463" i="1"/>
  <c r="Z403" i="1"/>
  <c r="Z188" i="1"/>
  <c r="Z64" i="1"/>
  <c r="Z571" i="1"/>
  <c r="Z387" i="1"/>
  <c r="Z343" i="1"/>
  <c r="Z257" i="1"/>
  <c r="Z223" i="1"/>
  <c r="Z182" i="1"/>
  <c r="Z146" i="1"/>
  <c r="Z136" i="1"/>
  <c r="Z128" i="1"/>
  <c r="Z104" i="1"/>
  <c r="Z90" i="1"/>
  <c r="Z75" i="1"/>
  <c r="Z59" i="1"/>
  <c r="Z603" i="1" s="1"/>
  <c r="Z300" i="1"/>
  <c r="Z291" i="1"/>
  <c r="Z584" i="1"/>
  <c r="Z245" i="1"/>
  <c r="Z237" i="1"/>
  <c r="Z201" i="1"/>
  <c r="Z36" i="1"/>
  <c r="Z269" i="1"/>
  <c r="Z564" i="1"/>
  <c r="Z547" i="1"/>
  <c r="Z510" i="1"/>
  <c r="Z349" i="1"/>
  <c r="Z492" i="1"/>
  <c r="Z327" i="1"/>
  <c r="Z119" i="1"/>
  <c r="Z111" i="1"/>
  <c r="Z98" i="1"/>
  <c r="Y602" i="1"/>
  <c r="Y599" i="1"/>
  <c r="Z279" i="1"/>
  <c r="Y598" i="1"/>
  <c r="Y600" i="1"/>
  <c r="Y601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<sst xmlns="http://schemas.openxmlformats.org/spreadsheetml/2006/main" count="2494" uniqueCount="798">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</sst>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45572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Понедельник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0.45833333333333331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68</v>
      </c>
      <c r="Y53" s="387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71.022222222222211</v>
      </c>
      <c r="BN53" s="64">
        <f t="shared" ref="BN53:BN58" si="8">IFERROR(Y53*I53/H53,"0")</f>
        <v>78.959999999999994</v>
      </c>
      <c r="BO53" s="64">
        <f t="shared" ref="BO53:BO58" si="9">IFERROR(1/J53*(X53/H53),"0")</f>
        <v>0.11243386243386241</v>
      </c>
      <c r="BP53" s="64">
        <f t="shared" ref="BP53:BP58" si="10">IFERROR(1/J53*(Y53/H53),"0")</f>
        <v>0.125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37</v>
      </c>
      <c r="Y55" s="387">
        <f t="shared" si="6"/>
        <v>44.8</v>
      </c>
      <c r="Z55" s="36">
        <f>IFERROR(IF(Y55=0,"",ROUNDUP(Y55/H55,0)*0.02175),"")</f>
        <v>8.6999999999999994E-2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38.585714285714282</v>
      </c>
      <c r="BN55" s="64">
        <f t="shared" si="8"/>
        <v>46.720000000000006</v>
      </c>
      <c r="BO55" s="64">
        <f t="shared" si="9"/>
        <v>5.899234693877551E-2</v>
      </c>
      <c r="BP55" s="64">
        <f t="shared" si="10"/>
        <v>7.1428571428571425E-2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9.5998677248677247</v>
      </c>
      <c r="Y59" s="388">
        <f>IFERROR(Y53/H53,"0")+IFERROR(Y54/H54,"0")+IFERROR(Y55/H55,"0")+IFERROR(Y56/H56,"0")+IFERROR(Y57/H57,"0")+IFERROR(Y58/H58,"0")</f>
        <v>11</v>
      </c>
      <c r="Z59" s="388">
        <f>IFERROR(IF(Z53="",0,Z53),"0")+IFERROR(IF(Z54="",0,Z54),"0")+IFERROR(IF(Z55="",0,Z55),"0")+IFERROR(IF(Z56="",0,Z56),"0")+IFERROR(IF(Z57="",0,Z57),"0")+IFERROR(IF(Z58="",0,Z58),"0")</f>
        <v>0.23924999999999999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105</v>
      </c>
      <c r="Y60" s="388">
        <f>IFERROR(SUM(Y53:Y58),"0")</f>
        <v>120.4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36</v>
      </c>
      <c r="Y68" s="387">
        <f t="shared" ref="Y68:Y74" si="11">IFERROR(IF(X68="",0,CEILING((X68/$H68),1)*$H68),"")</f>
        <v>43.2</v>
      </c>
      <c r="Z68" s="36">
        <f>IFERROR(IF(Y68=0,"",ROUNDUP(Y68/H68,0)*0.02175),"")</f>
        <v>8.6999999999999994E-2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37.599999999999994</v>
      </c>
      <c r="BN68" s="64">
        <f t="shared" ref="BN68:BN74" si="13">IFERROR(Y68*I68/H68,"0")</f>
        <v>45.12</v>
      </c>
      <c r="BO68" s="64">
        <f t="shared" ref="BO68:BO74" si="14">IFERROR(1/J68*(X68/H68),"0")</f>
        <v>5.9523809523809514E-2</v>
      </c>
      <c r="BP68" s="64">
        <f t="shared" ref="BP68:BP74" si="15">IFERROR(1/J68*(Y68/H68),"0")</f>
        <v>7.1428571428571425E-2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3.333333333333333</v>
      </c>
      <c r="Y75" s="388">
        <f>IFERROR(Y68/H68,"0")+IFERROR(Y69/H69,"0")+IFERROR(Y70/H70,"0")+IFERROR(Y71/H71,"0")+IFERROR(Y72/H72,"0")+IFERROR(Y73/H73,"0")+IFERROR(Y74/H74,"0")</f>
        <v>4</v>
      </c>
      <c r="Z75" s="388">
        <f>IFERROR(IF(Z68="",0,Z68),"0")+IFERROR(IF(Z69="",0,Z69),"0")+IFERROR(IF(Z70="",0,Z70),"0")+IFERROR(IF(Z71="",0,Z71),"0")+IFERROR(IF(Z72="",0,Z72),"0")+IFERROR(IF(Z73="",0,Z73),"0")+IFERROR(IF(Z74="",0,Z74),"0")</f>
        <v>8.6999999999999994E-2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36</v>
      </c>
      <c r="Y76" s="388">
        <f>IFERROR(SUM(Y68:Y74),"0")</f>
        <v>43.2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40</v>
      </c>
      <c r="Y78" s="387">
        <f>IFERROR(IF(X78="",0,CEILING((X78/$H78),1)*$H78),"")</f>
        <v>43.2</v>
      </c>
      <c r="Z78" s="36">
        <f>IFERROR(IF(Y78=0,"",ROUNDUP(Y78/H78,0)*0.02175),"")</f>
        <v>8.6999999999999994E-2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41.777777777777771</v>
      </c>
      <c r="BN78" s="64">
        <f>IFERROR(Y78*I78/H78,"0")</f>
        <v>45.12</v>
      </c>
      <c r="BO78" s="64">
        <f>IFERROR(1/J78*(X78/H78),"0")</f>
        <v>6.613756613756612E-2</v>
      </c>
      <c r="BP78" s="64">
        <f>IFERROR(1/J78*(Y78/H78),"0")</f>
        <v>7.1428571428571425E-2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3.7037037037037033</v>
      </c>
      <c r="Y81" s="388">
        <f>IFERROR(Y78/H78,"0")+IFERROR(Y79/H79,"0")+IFERROR(Y80/H80,"0")</f>
        <v>4</v>
      </c>
      <c r="Z81" s="388">
        <f>IFERROR(IF(Z78="",0,Z78),"0")+IFERROR(IF(Z79="",0,Z79),"0")+IFERROR(IF(Z80="",0,Z80),"0")</f>
        <v>8.6999999999999994E-2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40</v>
      </c>
      <c r="Y82" s="388">
        <f>IFERROR(SUM(Y78:Y80),"0")</f>
        <v>43.2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3</v>
      </c>
      <c r="Y97" s="387">
        <f>IFERROR(IF(X97="",0,CEILING((X97/$H97),1)*$H97),"")</f>
        <v>3.6</v>
      </c>
      <c r="Z97" s="36">
        <f>IFERROR(IF(Y97=0,"",ROUNDUP(Y97/H97,0)*0.00753),"")</f>
        <v>1.506E-2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3.4433333333333329</v>
      </c>
      <c r="BN97" s="64">
        <f>IFERROR(Y97*I97/H97,"0")</f>
        <v>4.1319999999999997</v>
      </c>
      <c r="BO97" s="64">
        <f>IFERROR(1/J97*(X97/H97),"0")</f>
        <v>1.0683760683760682E-2</v>
      </c>
      <c r="BP97" s="64">
        <f>IFERROR(1/J97*(Y97/H97),"0")</f>
        <v>1.282051282051282E-2</v>
      </c>
    </row>
    <row r="98" spans="1:68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1.6666666666666665</v>
      </c>
      <c r="Y98" s="388">
        <f>IFERROR(Y93/H93,"0")+IFERROR(Y94/H94,"0")+IFERROR(Y95/H95,"0")+IFERROR(Y96/H96,"0")+IFERROR(Y97/H97,"0")</f>
        <v>2</v>
      </c>
      <c r="Z98" s="388">
        <f>IFERROR(IF(Z93="",0,Z93),"0")+IFERROR(IF(Z94="",0,Z94),"0")+IFERROR(IF(Z95="",0,Z95),"0")+IFERROR(IF(Z96="",0,Z96),"0")+IFERROR(IF(Z97="",0,Z97),"0")</f>
        <v>1.506E-2</v>
      </c>
      <c r="AA98" s="389"/>
      <c r="AB98" s="389"/>
      <c r="AC98" s="389"/>
    </row>
    <row r="99" spans="1:68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3</v>
      </c>
      <c r="Y99" s="388">
        <f>IFERROR(SUM(Y93:Y97),"0")</f>
        <v>3.6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10</v>
      </c>
      <c r="Y102" s="387">
        <f>IFERROR(IF(X102="",0,CEILING((X102/$H102),1)*$H102),"")</f>
        <v>16.8</v>
      </c>
      <c r="Z102" s="36">
        <f>IFERROR(IF(Y102=0,"",ROUNDUP(Y102/H102,0)*0.02175),"")</f>
        <v>4.3499999999999997E-2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10.671428571428571</v>
      </c>
      <c r="BN102" s="64">
        <f>IFERROR(Y102*I102/H102,"0")</f>
        <v>17.928000000000001</v>
      </c>
      <c r="BO102" s="64">
        <f>IFERROR(1/J102*(X102/H102),"0")</f>
        <v>2.1258503401360544E-2</v>
      </c>
      <c r="BP102" s="64">
        <f>IFERROR(1/J102*(Y102/H102),"0")</f>
        <v>3.5714285714285712E-2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1.1904761904761905</v>
      </c>
      <c r="Y104" s="388">
        <f>IFERROR(Y101/H101,"0")+IFERROR(Y102/H102,"0")+IFERROR(Y103/H103,"0")</f>
        <v>2</v>
      </c>
      <c r="Z104" s="388">
        <f>IFERROR(IF(Z101="",0,Z101),"0")+IFERROR(IF(Z102="",0,Z102),"0")+IFERROR(IF(Z103="",0,Z103),"0")</f>
        <v>4.3499999999999997E-2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10</v>
      </c>
      <c r="Y105" s="388">
        <f>IFERROR(SUM(Y101:Y103),"0")</f>
        <v>16.8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117</v>
      </c>
      <c r="Y108" s="387">
        <f>IFERROR(IF(X108="",0,CEILING((X108/$H108),1)*$H108),"")</f>
        <v>118.80000000000001</v>
      </c>
      <c r="Z108" s="36">
        <f>IFERROR(IF(Y108=0,"",ROUNDUP(Y108/H108,0)*0.02175),"")</f>
        <v>0.23924999999999999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122.19999999999999</v>
      </c>
      <c r="BN108" s="64">
        <f>IFERROR(Y108*I108/H108,"0")</f>
        <v>124.08</v>
      </c>
      <c r="BO108" s="64">
        <f>IFERROR(1/J108*(X108/H108),"0")</f>
        <v>0.19345238095238093</v>
      </c>
      <c r="BP108" s="64">
        <f>IFERROR(1/J108*(Y108/H108),"0")</f>
        <v>0.19642857142857142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10.833333333333332</v>
      </c>
      <c r="Y111" s="388">
        <f>IFERROR(Y108/H108,"0")+IFERROR(Y109/H109,"0")+IFERROR(Y110/H110,"0")</f>
        <v>11</v>
      </c>
      <c r="Z111" s="388">
        <f>IFERROR(IF(Z108="",0,Z108),"0")+IFERROR(IF(Z109="",0,Z109),"0")+IFERROR(IF(Z110="",0,Z110),"0")</f>
        <v>0.23924999999999999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117</v>
      </c>
      <c r="Y112" s="388">
        <f>IFERROR(SUM(Y108:Y110),"0")</f>
        <v>118.80000000000001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165</v>
      </c>
      <c r="Y115" s="387">
        <f>IFERROR(IF(X115="",0,CEILING((X115/$H115),1)*$H115),"")</f>
        <v>168</v>
      </c>
      <c r="Z115" s="36">
        <f>IFERROR(IF(Y115=0,"",ROUNDUP(Y115/H115,0)*0.02175),"")</f>
        <v>0.43499999999999994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176.07857142857145</v>
      </c>
      <c r="BN115" s="64">
        <f>IFERROR(Y115*I115/H115,"0")</f>
        <v>179.28</v>
      </c>
      <c r="BO115" s="64">
        <f>IFERROR(1/J115*(X115/H115),"0")</f>
        <v>0.35076530612244894</v>
      </c>
      <c r="BP115" s="64">
        <f>IFERROR(1/J115*(Y115/H115),"0")</f>
        <v>0.3571428571428571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48</v>
      </c>
      <c r="Y116" s="387">
        <f>IFERROR(IF(X116="",0,CEILING((X116/$H116),1)*$H116),"")</f>
        <v>48.6</v>
      </c>
      <c r="Z116" s="36">
        <f>IFERROR(IF(Y116=0,"",ROUNDUP(Y116/H116,0)*0.00753),"")</f>
        <v>0.13553999999999999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52.835555555555551</v>
      </c>
      <c r="BN116" s="64">
        <f>IFERROR(Y116*I116/H116,"0")</f>
        <v>53.495999999999995</v>
      </c>
      <c r="BO116" s="64">
        <f>IFERROR(1/J116*(X116/H116),"0")</f>
        <v>0.11396011396011393</v>
      </c>
      <c r="BP116" s="64">
        <f>IFERROR(1/J116*(Y116/H116),"0")</f>
        <v>0.11538461538461538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37.420634920634917</v>
      </c>
      <c r="Y119" s="388">
        <f>IFERROR(Y114/H114,"0")+IFERROR(Y115/H115,"0")+IFERROR(Y116/H116,"0")+IFERROR(Y117/H117,"0")+IFERROR(Y118/H118,"0")</f>
        <v>38</v>
      </c>
      <c r="Z119" s="388">
        <f>IFERROR(IF(Z114="",0,Z114),"0")+IFERROR(IF(Z115="",0,Z115),"0")+IFERROR(IF(Z116="",0,Z116),"0")+IFERROR(IF(Z117="",0,Z117),"0")+IFERROR(IF(Z118="",0,Z118),"0")</f>
        <v>0.57053999999999994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213</v>
      </c>
      <c r="Y120" s="388">
        <f>IFERROR(SUM(Y114:Y118),"0")</f>
        <v>216.6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79</v>
      </c>
      <c r="Y124" s="387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82.3857142857143</v>
      </c>
      <c r="BN124" s="64">
        <f>IFERROR(Y124*I124/H124,"0")</f>
        <v>93.440000000000012</v>
      </c>
      <c r="BO124" s="64">
        <f>IFERROR(1/J124*(X124/H124),"0")</f>
        <v>0.12595663265306123</v>
      </c>
      <c r="BP124" s="64">
        <f>IFERROR(1/J124*(Y124/H124),"0")</f>
        <v>0.14285714285714285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7.0535714285714288</v>
      </c>
      <c r="Y128" s="388">
        <f>IFERROR(Y123/H123,"0")+IFERROR(Y124/H124,"0")+IFERROR(Y125/H125,"0")+IFERROR(Y126/H126,"0")+IFERROR(Y127/H127,"0")</f>
        <v>8</v>
      </c>
      <c r="Z128" s="388">
        <f>IFERROR(IF(Z123="",0,Z123),"0")+IFERROR(IF(Z124="",0,Z124),"0")+IFERROR(IF(Z125="",0,Z125),"0")+IFERROR(IF(Z126="",0,Z126),"0")+IFERROR(IF(Z127="",0,Z127),"0")</f>
        <v>0.17399999999999999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79</v>
      </c>
      <c r="Y129" s="388">
        <f>IFERROR(SUM(Y123:Y127),"0")</f>
        <v>89.6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317</v>
      </c>
      <c r="Y143" s="387">
        <f t="shared" si="21"/>
        <v>318.60000000000002</v>
      </c>
      <c r="Z143" s="36">
        <f>IFERROR(IF(Y143=0,"",ROUNDUP(Y143/H143,0)*0.00753),"")</f>
        <v>0.88854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348.93481481481479</v>
      </c>
      <c r="BN143" s="64">
        <f t="shared" si="23"/>
        <v>350.69600000000003</v>
      </c>
      <c r="BO143" s="64">
        <f t="shared" si="24"/>
        <v>0.75261158594491928</v>
      </c>
      <c r="BP143" s="64">
        <f t="shared" si="25"/>
        <v>0.75641025641025639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117.4074074074074</v>
      </c>
      <c r="Y146" s="388">
        <f>IFERROR(Y139/H139,"0")+IFERROR(Y140/H140,"0")+IFERROR(Y141/H141,"0")+IFERROR(Y142/H142,"0")+IFERROR(Y143/H143,"0")+IFERROR(Y144/H144,"0")+IFERROR(Y145/H145,"0")</f>
        <v>118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0.88854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317</v>
      </c>
      <c r="Y147" s="388">
        <f>IFERROR(SUM(Y139:Y145),"0")</f>
        <v>318.60000000000002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10</v>
      </c>
      <c r="Y185" s="387">
        <f>IFERROR(IF(X185="",0,CEILING((X185/$H185),1)*$H185),"")</f>
        <v>16.8</v>
      </c>
      <c r="Z185" s="36">
        <f>IFERROR(IF(Y185=0,"",ROUNDUP(Y185/H185,0)*0.02175),"")</f>
        <v>4.3499999999999997E-2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10.671428571428571</v>
      </c>
      <c r="BN185" s="64">
        <f>IFERROR(Y185*I185/H185,"0")</f>
        <v>17.928000000000001</v>
      </c>
      <c r="BO185" s="64">
        <f>IFERROR(1/J185*(X185/H185),"0")</f>
        <v>2.1258503401360544E-2</v>
      </c>
      <c r="BP185" s="64">
        <f>IFERROR(1/J185*(Y185/H185),"0")</f>
        <v>3.5714285714285712E-2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1.1904761904761905</v>
      </c>
      <c r="Y188" s="388">
        <f>IFERROR(Y185/H185,"0")+IFERROR(Y186/H186,"0")+IFERROR(Y187/H187,"0")</f>
        <v>2</v>
      </c>
      <c r="Z188" s="388">
        <f>IFERROR(IF(Z185="",0,Z185),"0")+IFERROR(IF(Z186="",0,Z186),"0")+IFERROR(IF(Z187="",0,Z187),"0")</f>
        <v>4.3499999999999997E-2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10</v>
      </c>
      <c r="Y189" s="388">
        <f>IFERROR(SUM(Y185:Y187),"0")</f>
        <v>16.8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28</v>
      </c>
      <c r="Y195" s="387">
        <f t="shared" si="26"/>
        <v>29.400000000000002</v>
      </c>
      <c r="Z195" s="36">
        <f>IFERROR(IF(Y195=0,"",ROUNDUP(Y195/H195,0)*0.00753),"")</f>
        <v>5.271E-2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29.333333333333336</v>
      </c>
      <c r="BN195" s="64">
        <f t="shared" si="28"/>
        <v>30.8</v>
      </c>
      <c r="BO195" s="64">
        <f t="shared" si="29"/>
        <v>4.2735042735042729E-2</v>
      </c>
      <c r="BP195" s="64">
        <f t="shared" si="30"/>
        <v>4.4871794871794872E-2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12</v>
      </c>
      <c r="Y196" s="387">
        <f t="shared" si="26"/>
        <v>12.600000000000001</v>
      </c>
      <c r="Z196" s="36">
        <f>IFERROR(IF(Y196=0,"",ROUNDUP(Y196/H196,0)*0.00502),"")</f>
        <v>3.0120000000000001E-2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12.742857142857142</v>
      </c>
      <c r="BN196" s="64">
        <f t="shared" si="28"/>
        <v>13.38</v>
      </c>
      <c r="BO196" s="64">
        <f t="shared" si="29"/>
        <v>2.4420024420024423E-2</v>
      </c>
      <c r="BP196" s="64">
        <f t="shared" si="30"/>
        <v>2.5641025641025644E-2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36</v>
      </c>
      <c r="Y198" s="387">
        <f t="shared" si="26"/>
        <v>37.800000000000004</v>
      </c>
      <c r="Z198" s="36">
        <f>IFERROR(IF(Y198=0,"",ROUNDUP(Y198/H198,0)*0.00502),"")</f>
        <v>9.0359999999999996E-2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37.714285714285715</v>
      </c>
      <c r="BN198" s="64">
        <f t="shared" si="28"/>
        <v>39.6</v>
      </c>
      <c r="BO198" s="64">
        <f t="shared" si="29"/>
        <v>7.3260073260073263E-2</v>
      </c>
      <c r="BP198" s="64">
        <f t="shared" si="30"/>
        <v>7.6923076923076927E-2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29.523809523809522</v>
      </c>
      <c r="Y201" s="388">
        <f>IFERROR(Y193/H193,"0")+IFERROR(Y194/H194,"0")+IFERROR(Y195/H195,"0")+IFERROR(Y196/H196,"0")+IFERROR(Y197/H197,"0")+IFERROR(Y198/H198,"0")+IFERROR(Y199/H199,"0")+IFERROR(Y200/H200,"0")</f>
        <v>31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0.17319000000000001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76</v>
      </c>
      <c r="Y202" s="388">
        <f>IFERROR(SUM(Y193:Y200),"0")</f>
        <v>79.800000000000011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16</v>
      </c>
      <c r="Y216" s="387">
        <f t="shared" si="31"/>
        <v>16.200000000000003</v>
      </c>
      <c r="Z216" s="36">
        <f>IFERROR(IF(Y216=0,"",ROUNDUP(Y216/H216,0)*0.00937),"")</f>
        <v>2.811E-2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16.622222222222224</v>
      </c>
      <c r="BN216" s="64">
        <f t="shared" si="33"/>
        <v>16.830000000000002</v>
      </c>
      <c r="BO216" s="64">
        <f t="shared" si="34"/>
        <v>2.4691358024691357E-2</v>
      </c>
      <c r="BP216" s="64">
        <f t="shared" si="35"/>
        <v>2.5000000000000005E-2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2.9629629629629628</v>
      </c>
      <c r="Y223" s="388">
        <f>IFERROR(Y215/H215,"0")+IFERROR(Y216/H216,"0")+IFERROR(Y217/H217,"0")+IFERROR(Y218/H218,"0")+IFERROR(Y219/H219,"0")+IFERROR(Y220/H220,"0")+IFERROR(Y221/H221,"0")+IFERROR(Y222/H222,"0")</f>
        <v>3.0000000000000004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2.811E-2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16</v>
      </c>
      <c r="Y224" s="388">
        <f>IFERROR(SUM(Y215:Y222),"0")</f>
        <v>16.200000000000003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160</v>
      </c>
      <c r="Y229" s="387">
        <f t="shared" si="36"/>
        <v>165.29999999999998</v>
      </c>
      <c r="Z229" s="36">
        <f>IFERROR(IF(Y229=0,"",ROUNDUP(Y229/H229,0)*0.02175),"")</f>
        <v>0.41324999999999995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170.37241379310345</v>
      </c>
      <c r="BN229" s="64">
        <f t="shared" si="38"/>
        <v>176.01599999999996</v>
      </c>
      <c r="BO229" s="64">
        <f t="shared" si="39"/>
        <v>0.32840722495894914</v>
      </c>
      <c r="BP229" s="64">
        <f t="shared" si="40"/>
        <v>0.33928571428571425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56</v>
      </c>
      <c r="Y230" s="387">
        <f t="shared" si="36"/>
        <v>57.599999999999994</v>
      </c>
      <c r="Z230" s="36">
        <f t="shared" ref="Z230:Z236" si="41">IFERROR(IF(Y230=0,"",ROUNDUP(Y230/H230,0)*0.00753),"")</f>
        <v>0.18071999999999999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62.766666666666666</v>
      </c>
      <c r="BN230" s="64">
        <f t="shared" si="38"/>
        <v>64.56</v>
      </c>
      <c r="BO230" s="64">
        <f t="shared" si="39"/>
        <v>0.1495726495726496</v>
      </c>
      <c r="BP230" s="64">
        <f t="shared" si="40"/>
        <v>0.15384615384615385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148</v>
      </c>
      <c r="Y232" s="387">
        <f t="shared" si="36"/>
        <v>148.79999999999998</v>
      </c>
      <c r="Z232" s="36">
        <f t="shared" si="41"/>
        <v>0.46686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164.77333333333334</v>
      </c>
      <c r="BN232" s="64">
        <f t="shared" si="38"/>
        <v>165.66399999999999</v>
      </c>
      <c r="BO232" s="64">
        <f t="shared" si="39"/>
        <v>0.39529914529914534</v>
      </c>
      <c r="BP232" s="64">
        <f t="shared" si="40"/>
        <v>0.39743589743589736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98</v>
      </c>
      <c r="Y233" s="387">
        <f t="shared" si="36"/>
        <v>98.399999999999991</v>
      </c>
      <c r="Z233" s="36">
        <f t="shared" si="41"/>
        <v>0.30873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109.10666666666667</v>
      </c>
      <c r="BN233" s="64">
        <f t="shared" si="38"/>
        <v>109.55200000000001</v>
      </c>
      <c r="BO233" s="64">
        <f t="shared" si="39"/>
        <v>0.26175213675213677</v>
      </c>
      <c r="BP233" s="64">
        <f t="shared" si="40"/>
        <v>0.26282051282051283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97</v>
      </c>
      <c r="Y235" s="387">
        <f t="shared" si="36"/>
        <v>98.399999999999991</v>
      </c>
      <c r="Z235" s="36">
        <f t="shared" si="41"/>
        <v>0.30873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107.99333333333335</v>
      </c>
      <c r="BN235" s="64">
        <f t="shared" si="38"/>
        <v>109.55200000000001</v>
      </c>
      <c r="BO235" s="64">
        <f t="shared" si="39"/>
        <v>0.2590811965811966</v>
      </c>
      <c r="BP235" s="64">
        <f t="shared" si="40"/>
        <v>0.26282051282051283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26</v>
      </c>
      <c r="Y236" s="387">
        <f t="shared" si="36"/>
        <v>26.4</v>
      </c>
      <c r="Z236" s="36">
        <f t="shared" si="41"/>
        <v>8.2830000000000001E-2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29.011666666666667</v>
      </c>
      <c r="BN236" s="64">
        <f t="shared" si="38"/>
        <v>29.457999999999998</v>
      </c>
      <c r="BO236" s="64">
        <f t="shared" si="39"/>
        <v>6.9444444444444448E-2</v>
      </c>
      <c r="BP236" s="64">
        <f t="shared" si="40"/>
        <v>7.0512820512820512E-2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195.47413793103451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198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1.7611199999999998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585</v>
      </c>
      <c r="Y238" s="388">
        <f>IFERROR(SUM(Y226:Y236),"0")</f>
        <v>594.89999999999986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10</v>
      </c>
      <c r="Y243" s="387">
        <f>IFERROR(IF(X243="",0,CEILING((X243/$H243),1)*$H243),"")</f>
        <v>12</v>
      </c>
      <c r="Z243" s="36">
        <f>IFERROR(IF(Y243=0,"",ROUNDUP(Y243/H243,0)*0.00753),"")</f>
        <v>3.7650000000000003E-2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11.133333333333335</v>
      </c>
      <c r="BN243" s="64">
        <f>IFERROR(Y243*I243/H243,"0")</f>
        <v>13.360000000000001</v>
      </c>
      <c r="BO243" s="64">
        <f>IFERROR(1/J243*(X243/H243),"0")</f>
        <v>2.6709401709401712E-2</v>
      </c>
      <c r="BP243" s="64">
        <f>IFERROR(1/J243*(Y243/H243),"0")</f>
        <v>3.2051282051282048E-2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12</v>
      </c>
      <c r="Y244" s="387">
        <f>IFERROR(IF(X244="",0,CEILING((X244/$H244),1)*$H244),"")</f>
        <v>12</v>
      </c>
      <c r="Z244" s="36">
        <f>IFERROR(IF(Y244=0,"",ROUNDUP(Y244/H244,0)*0.00753),"")</f>
        <v>3.7650000000000003E-2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13.360000000000001</v>
      </c>
      <c r="BN244" s="64">
        <f>IFERROR(Y244*I244/H244,"0")</f>
        <v>13.360000000000001</v>
      </c>
      <c r="BO244" s="64">
        <f>IFERROR(1/J244*(X244/H244),"0")</f>
        <v>3.2051282051282048E-2</v>
      </c>
      <c r="BP244" s="64">
        <f>IFERROR(1/J244*(Y244/H244),"0")</f>
        <v>3.2051282051282048E-2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9.1666666666666679</v>
      </c>
      <c r="Y245" s="388">
        <f>IFERROR(Y240/H240,"0")+IFERROR(Y241/H241,"0")+IFERROR(Y242/H242,"0")+IFERROR(Y243/H243,"0")+IFERROR(Y244/H244,"0")</f>
        <v>10</v>
      </c>
      <c r="Z245" s="388">
        <f>IFERROR(IF(Z240="",0,Z240),"0")+IFERROR(IF(Z241="",0,Z241),"0")+IFERROR(IF(Z242="",0,Z242),"0")+IFERROR(IF(Z243="",0,Z243),"0")+IFERROR(IF(Z244="",0,Z244),"0")</f>
        <v>7.5300000000000006E-2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22</v>
      </c>
      <c r="Y246" s="388">
        <f>IFERROR(SUM(Y240:Y244),"0")</f>
        <v>24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4</v>
      </c>
      <c r="Y265" s="387">
        <f t="shared" si="47"/>
        <v>4</v>
      </c>
      <c r="Z265" s="36">
        <f>IFERROR(IF(Y265=0,"",ROUNDUP(Y265/H265,0)*0.00937),"")</f>
        <v>9.3699999999999999E-3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4.24</v>
      </c>
      <c r="BN265" s="64">
        <f t="shared" si="49"/>
        <v>4.24</v>
      </c>
      <c r="BO265" s="64">
        <f t="shared" si="50"/>
        <v>8.3333333333333332E-3</v>
      </c>
      <c r="BP265" s="64">
        <f t="shared" si="51"/>
        <v>8.3333333333333332E-3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1</v>
      </c>
      <c r="Y269" s="388">
        <f>IFERROR(Y261/H261,"0")+IFERROR(Y262/H262,"0")+IFERROR(Y263/H263,"0")+IFERROR(Y264/H264,"0")+IFERROR(Y265/H265,"0")+IFERROR(Y266/H266,"0")+IFERROR(Y267/H267,"0")+IFERROR(Y268/H268,"0")</f>
        <v>1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9.3699999999999999E-3</v>
      </c>
      <c r="AA269" s="389"/>
      <c r="AB269" s="389"/>
      <c r="AC269" s="389"/>
    </row>
    <row r="270" spans="1:68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4</v>
      </c>
      <c r="Y270" s="388">
        <f>IFERROR(SUM(Y261:Y268),"0")</f>
        <v>4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111</v>
      </c>
      <c r="Y297" s="387">
        <f>IFERROR(IF(X297="",0,CEILING((X297/$H297),1)*$H297),"")</f>
        <v>112.8</v>
      </c>
      <c r="Z297" s="36">
        <f>IFERROR(IF(Y297=0,"",ROUNDUP(Y297/H297,0)*0.00753),"")</f>
        <v>0.35391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123.58000000000003</v>
      </c>
      <c r="BN297" s="64">
        <f>IFERROR(Y297*I297/H297,"0")</f>
        <v>125.58400000000002</v>
      </c>
      <c r="BO297" s="64">
        <f>IFERROR(1/J297*(X297/H297),"0")</f>
        <v>0.29647435897435898</v>
      </c>
      <c r="BP297" s="64">
        <f>IFERROR(1/J297*(Y297/H297),"0")</f>
        <v>0.30128205128205127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136</v>
      </c>
      <c r="Y298" s="387">
        <f>IFERROR(IF(X298="",0,CEILING((X298/$H298),1)*$H298),"")</f>
        <v>136.79999999999998</v>
      </c>
      <c r="Z298" s="36">
        <f>IFERROR(IF(Y298=0,"",ROUNDUP(Y298/H298,0)*0.00753),"")</f>
        <v>0.42921000000000004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147.33333333333334</v>
      </c>
      <c r="BN298" s="64">
        <f>IFERROR(Y298*I298/H298,"0")</f>
        <v>148.19999999999999</v>
      </c>
      <c r="BO298" s="64">
        <f>IFERROR(1/J298*(X298/H298),"0")</f>
        <v>0.36324786324786329</v>
      </c>
      <c r="BP298" s="64">
        <f>IFERROR(1/J298*(Y298/H298),"0")</f>
        <v>0.36538461538461531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102.91666666666667</v>
      </c>
      <c r="Y300" s="388">
        <f>IFERROR(Y295/H295,"0")+IFERROR(Y296/H296,"0")+IFERROR(Y297/H297,"0")+IFERROR(Y298/H298,"0")+IFERROR(Y299/H299,"0")</f>
        <v>104</v>
      </c>
      <c r="Z300" s="388">
        <f>IFERROR(IF(Z295="",0,Z295),"0")+IFERROR(IF(Z296="",0,Z296),"0")+IFERROR(IF(Z297="",0,Z297),"0")+IFERROR(IF(Z298="",0,Z298),"0")+IFERROR(IF(Z299="",0,Z299),"0")</f>
        <v>0.78312000000000004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247</v>
      </c>
      <c r="Y301" s="388">
        <f>IFERROR(SUM(Y295:Y299),"0")</f>
        <v>249.59999999999997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15</v>
      </c>
      <c r="Y330" s="387">
        <f>IFERROR(IF(X330="",0,CEILING((X330/$H330),1)*$H330),"")</f>
        <v>16.8</v>
      </c>
      <c r="Z330" s="36">
        <f>IFERROR(IF(Y330=0,"",ROUNDUP(Y330/H330,0)*0.00753),"")</f>
        <v>3.0120000000000001E-2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15.928571428571429</v>
      </c>
      <c r="BN330" s="64">
        <f>IFERROR(Y330*I330/H330,"0")</f>
        <v>17.84</v>
      </c>
      <c r="BO330" s="64">
        <f>IFERROR(1/J330*(X330/H330),"0")</f>
        <v>2.2893772893772892E-2</v>
      </c>
      <c r="BP330" s="64">
        <f>IFERROR(1/J330*(Y330/H330),"0")</f>
        <v>2.564102564102564E-2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3.5714285714285712</v>
      </c>
      <c r="Y334" s="388">
        <f>IFERROR(Y330/H330,"0")+IFERROR(Y331/H331,"0")+IFERROR(Y332/H332,"0")+IFERROR(Y333/H333,"0")</f>
        <v>4</v>
      </c>
      <c r="Z334" s="388">
        <f>IFERROR(IF(Z330="",0,Z330),"0")+IFERROR(IF(Z331="",0,Z331),"0")+IFERROR(IF(Z332="",0,Z332),"0")+IFERROR(IF(Z333="",0,Z333),"0")</f>
        <v>3.0120000000000001E-2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15</v>
      </c>
      <c r="Y335" s="388">
        <f>IFERROR(SUM(Y330:Y333),"0")</f>
        <v>16.8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650</v>
      </c>
      <c r="Y347" s="387">
        <f>IFERROR(IF(X347="",0,CEILING((X347/$H347),1)*$H347),"")</f>
        <v>655.19999999999993</v>
      </c>
      <c r="Z347" s="36">
        <f>IFERROR(IF(Y347=0,"",ROUNDUP(Y347/H347,0)*0.02175),"")</f>
        <v>1.827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697.00000000000011</v>
      </c>
      <c r="BN347" s="64">
        <f>IFERROR(Y347*I347/H347,"0")</f>
        <v>702.57600000000002</v>
      </c>
      <c r="BO347" s="64">
        <f>IFERROR(1/J347*(X347/H347),"0")</f>
        <v>1.4880952380952379</v>
      </c>
      <c r="BP347" s="64">
        <f>IFERROR(1/J347*(Y347/H347),"0")</f>
        <v>1.5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83.333333333333329</v>
      </c>
      <c r="Y349" s="388">
        <f>IFERROR(Y346/H346,"0")+IFERROR(Y347/H347,"0")+IFERROR(Y348/H348,"0")</f>
        <v>84</v>
      </c>
      <c r="Z349" s="388">
        <f>IFERROR(IF(Z346="",0,Z346),"0")+IFERROR(IF(Z347="",0,Z347),"0")+IFERROR(IF(Z348="",0,Z348),"0")</f>
        <v>1.827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650</v>
      </c>
      <c r="Y350" s="388">
        <f>IFERROR(SUM(Y346:Y348),"0")</f>
        <v>655.19999999999993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2</v>
      </c>
      <c r="Y354" s="387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2.3333333333333335</v>
      </c>
      <c r="BN354" s="64">
        <f>IFERROR(Y354*I354/H354,"0")</f>
        <v>2.9750000000000001</v>
      </c>
      <c r="BO354" s="64">
        <f>IFERROR(1/J354*(X354/H354),"0")</f>
        <v>5.0276520864756162E-3</v>
      </c>
      <c r="BP354" s="64">
        <f>IFERROR(1/J354*(Y354/H354),"0")</f>
        <v>6.41025641025641E-3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5</v>
      </c>
      <c r="Y355" s="387">
        <f>IFERROR(IF(X355="",0,CEILING((X355/$H355),1)*$H355),"")</f>
        <v>5.0999999999999996</v>
      </c>
      <c r="Z355" s="36">
        <f>IFERROR(IF(Y355=0,"",ROUNDUP(Y355/H355,0)*0.00753),"")</f>
        <v>1.506E-2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5.6862745098039218</v>
      </c>
      <c r="BN355" s="64">
        <f>IFERROR(Y355*I355/H355,"0")</f>
        <v>5.8</v>
      </c>
      <c r="BO355" s="64">
        <f>IFERROR(1/J355*(X355/H355),"0")</f>
        <v>1.256913021618904E-2</v>
      </c>
      <c r="BP355" s="64">
        <f>IFERROR(1/J355*(Y355/H355),"0")</f>
        <v>1.282051282051282E-2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2.7450980392156863</v>
      </c>
      <c r="Y356" s="388">
        <f>IFERROR(Y352/H352,"0")+IFERROR(Y353/H353,"0")+IFERROR(Y354/H354,"0")+IFERROR(Y355/H355,"0")</f>
        <v>3</v>
      </c>
      <c r="Z356" s="388">
        <f>IFERROR(IF(Z352="",0,Z352),"0")+IFERROR(IF(Z353="",0,Z353),"0")+IFERROR(IF(Z354="",0,Z354),"0")+IFERROR(IF(Z355="",0,Z355),"0")</f>
        <v>2.2589999999999999E-2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7</v>
      </c>
      <c r="Y357" s="388">
        <f>IFERROR(SUM(Y352:Y355),"0")</f>
        <v>7.6499999999999995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520</v>
      </c>
      <c r="Y381" s="387">
        <f t="shared" si="67"/>
        <v>525</v>
      </c>
      <c r="Z381" s="36">
        <f>IFERROR(IF(Y381=0,"",ROUNDUP(Y381/H381,0)*0.02175),"")</f>
        <v>0.76124999999999998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536.64</v>
      </c>
      <c r="BN381" s="64">
        <f t="shared" si="69"/>
        <v>541.79999999999995</v>
      </c>
      <c r="BO381" s="64">
        <f t="shared" si="70"/>
        <v>0.7222222222222221</v>
      </c>
      <c r="BP381" s="64">
        <f t="shared" si="71"/>
        <v>0.72916666666666663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500</v>
      </c>
      <c r="Y383" s="387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68</v>
      </c>
      <c r="Y387" s="388">
        <f>IFERROR(Y378/H378,"0")+IFERROR(Y379/H379,"0")+IFERROR(Y380/H380,"0")+IFERROR(Y381/H381,"0")+IFERROR(Y382/H382,"0")+IFERROR(Y383/H383,"0")+IFERROR(Y384/H384,"0")+IFERROR(Y385/H385,"0")+IFERROR(Y386/H386,"0")</f>
        <v>69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1.50075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1020</v>
      </c>
      <c r="Y388" s="388">
        <f>IFERROR(SUM(Y378:Y386),"0")</f>
        <v>1035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1450</v>
      </c>
      <c r="Y390" s="387">
        <f>IFERROR(IF(X390="",0,CEILING((X390/$H390),1)*$H390),"")</f>
        <v>1455</v>
      </c>
      <c r="Z390" s="36">
        <f>IFERROR(IF(Y390=0,"",ROUNDUP(Y390/H390,0)*0.02175),"")</f>
        <v>2.10975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1496.4</v>
      </c>
      <c r="BN390" s="64">
        <f>IFERROR(Y390*I390/H390,"0")</f>
        <v>1501.5600000000002</v>
      </c>
      <c r="BO390" s="64">
        <f>IFERROR(1/J390*(X390/H390),"0")</f>
        <v>2.0138888888888888</v>
      </c>
      <c r="BP390" s="64">
        <f>IFERROR(1/J390*(Y390/H390),"0")</f>
        <v>2.020833333333333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96.666666666666671</v>
      </c>
      <c r="Y392" s="388">
        <f>IFERROR(Y390/H390,"0")+IFERROR(Y391/H391,"0")</f>
        <v>97</v>
      </c>
      <c r="Z392" s="388">
        <f>IFERROR(IF(Z390="",0,Z390),"0")+IFERROR(IF(Z391="",0,Z391),"0")</f>
        <v>2.10975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1450</v>
      </c>
      <c r="Y393" s="388">
        <f>IFERROR(SUM(Y390:Y391),"0")</f>
        <v>1455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56</v>
      </c>
      <c r="Y438" s="387">
        <f t="shared" si="72"/>
        <v>58.800000000000004</v>
      </c>
      <c r="Z438" s="36">
        <f>IFERROR(IF(Y438=0,"",ROUNDUP(Y438/H438,0)*0.00753),"")</f>
        <v>0.10542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59.066666666666663</v>
      </c>
      <c r="BN438" s="64">
        <f t="shared" si="74"/>
        <v>62.019999999999996</v>
      </c>
      <c r="BO438" s="64">
        <f t="shared" si="75"/>
        <v>8.5470085470085458E-2</v>
      </c>
      <c r="BP438" s="64">
        <f t="shared" si="76"/>
        <v>8.9743589743589744E-2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10</v>
      </c>
      <c r="Y440" s="387">
        <f t="shared" si="72"/>
        <v>12.600000000000001</v>
      </c>
      <c r="Z440" s="36">
        <f>IFERROR(IF(Y440=0,"",ROUNDUP(Y440/H440,0)*0.00753),"")</f>
        <v>2.2589999999999999E-2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10.547619047619046</v>
      </c>
      <c r="BN440" s="64">
        <f t="shared" si="74"/>
        <v>13.290000000000001</v>
      </c>
      <c r="BO440" s="64">
        <f t="shared" si="75"/>
        <v>1.5262515262515262E-2</v>
      </c>
      <c r="BP440" s="64">
        <f t="shared" si="76"/>
        <v>1.9230769230769232E-2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15.714285714285714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17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0.12801000000000001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66</v>
      </c>
      <c r="Y459" s="388">
        <f>IFERROR(SUM(Y437:Y457),"0")</f>
        <v>71.400000000000006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220</v>
      </c>
      <c r="Y502" s="387">
        <f t="shared" ref="Y502:Y509" si="83">IFERROR(IF(X502="",0,CEILING((X502/$H502),1)*$H502),"")</f>
        <v>221.76000000000002</v>
      </c>
      <c r="Z502" s="36">
        <f t="shared" ref="Z502:Z507" si="84">IFERROR(IF(Y502=0,"",ROUNDUP(Y502/H502,0)*0.01196),"")</f>
        <v>0.50231999999999999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234.99999999999997</v>
      </c>
      <c r="BN502" s="64">
        <f t="shared" ref="BN502:BN509" si="86">IFERROR(Y502*I502/H502,"0")</f>
        <v>236.88</v>
      </c>
      <c r="BO502" s="64">
        <f t="shared" ref="BO502:BO509" si="87">IFERROR(1/J502*(X502/H502),"0")</f>
        <v>0.40064102564102566</v>
      </c>
      <c r="BP502" s="64">
        <f t="shared" ref="BP502:BP509" si="88">IFERROR(1/J502*(Y502/H502),"0")</f>
        <v>0.40384615384615385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41.666666666666664</v>
      </c>
      <c r="Y510" s="388">
        <f>IFERROR(Y502/H502,"0")+IFERROR(Y503/H503,"0")+IFERROR(Y504/H504,"0")+IFERROR(Y505/H505,"0")+IFERROR(Y506/H506,"0")+IFERROR(Y507/H507,"0")+IFERROR(Y508/H508,"0")+IFERROR(Y509/H509,"0")</f>
        <v>42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0.50231999999999999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220</v>
      </c>
      <c r="Y511" s="388">
        <f>IFERROR(SUM(Y502:Y509),"0")</f>
        <v>221.76000000000002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309</v>
      </c>
      <c r="Y518" s="387">
        <f t="shared" ref="Y518:Y523" si="89">IFERROR(IF(X518="",0,CEILING((X518/$H518),1)*$H518),"")</f>
        <v>311.52000000000004</v>
      </c>
      <c r="Z518" s="36">
        <f>IFERROR(IF(Y518=0,"",ROUNDUP(Y518/H518,0)*0.01196),"")</f>
        <v>0.70564000000000004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330.06818181818181</v>
      </c>
      <c r="BN518" s="64">
        <f t="shared" ref="BN518:BN523" si="91">IFERROR(Y518*I518/H518,"0")</f>
        <v>332.76</v>
      </c>
      <c r="BO518" s="64">
        <f t="shared" ref="BO518:BO523" si="92">IFERROR(1/J518*(X518/H518),"0")</f>
        <v>0.56271853146853146</v>
      </c>
      <c r="BP518" s="64">
        <f t="shared" ref="BP518:BP523" si="93">IFERROR(1/J518*(Y518/H518),"0")</f>
        <v>0.5673076923076924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92</v>
      </c>
      <c r="Y519" s="387">
        <f t="shared" si="89"/>
        <v>95.04</v>
      </c>
      <c r="Z519" s="36">
        <f>IFERROR(IF(Y519=0,"",ROUNDUP(Y519/H519,0)*0.01196),"")</f>
        <v>0.21528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98.272727272727266</v>
      </c>
      <c r="BN519" s="64">
        <f t="shared" si="91"/>
        <v>101.52000000000001</v>
      </c>
      <c r="BO519" s="64">
        <f t="shared" si="92"/>
        <v>0.16754079254079252</v>
      </c>
      <c r="BP519" s="64">
        <f t="shared" si="93"/>
        <v>0.17307692307692307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75.946969696969688</v>
      </c>
      <c r="Y524" s="388">
        <f>IFERROR(Y518/H518,"0")+IFERROR(Y519/H519,"0")+IFERROR(Y520/H520,"0")+IFERROR(Y521/H521,"0")+IFERROR(Y522/H522,"0")+IFERROR(Y523/H523,"0")</f>
        <v>77</v>
      </c>
      <c r="Z524" s="388">
        <f>IFERROR(IF(Z518="",0,Z518),"0")+IFERROR(IF(Z519="",0,Z519),"0")+IFERROR(IF(Z520="",0,Z520),"0")+IFERROR(IF(Z521="",0,Z521),"0")+IFERROR(IF(Z522="",0,Z522),"0")+IFERROR(IF(Z523="",0,Z523),"0")</f>
        <v>0.92092000000000007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401</v>
      </c>
      <c r="Y525" s="388">
        <f>IFERROR(SUM(Y518:Y523),"0")</f>
        <v>406.56000000000006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5709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5825.47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6039.2333804625996</v>
      </c>
      <c r="Y599" s="388">
        <f>IFERROR(SUM(BN22:BN595),"0")</f>
        <v>6162.3970000000018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11</v>
      </c>
      <c r="Y600" s="38">
        <f>ROUNDUP(SUM(BP22:BP595),0)</f>
        <v>11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6314.2333804625996</v>
      </c>
      <c r="Y601" s="388">
        <f>GrossWeightTotalR+PalletQtyTotalR*25</f>
        <v>6437.3970000000018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922.08816333917753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940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12.259309999999999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120.4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106.8</v>
      </c>
      <c r="E608" s="46">
        <f>IFERROR(Y108*1,"0")+IFERROR(Y109*1,"0")+IFERROR(Y110*1,"0")+IFERROR(Y114*1,"0")+IFERROR(Y115*1,"0")+IFERROR(Y116*1,"0")+IFERROR(Y117*1,"0")+IFERROR(Y118*1,"0")</f>
        <v>335.40000000000003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408.20000000000005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16.8</v>
      </c>
      <c r="I608" s="46">
        <f>IFERROR(Y193*1,"0")+IFERROR(Y194*1,"0")+IFERROR(Y195*1,"0")+IFERROR(Y196*1,"0")+IFERROR(Y197*1,"0")+IFERROR(Y198*1,"0")+IFERROR(Y199*1,"0")+IFERROR(Y200*1,"0")</f>
        <v>79.800000000000011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635.09999999999991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4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249.59999999999997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679.64999999999986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2490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71.400000000000006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628.32000000000005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20,00"/>
        <filter val="1 450,00"/>
        <filter val="1,00"/>
        <filter val="1,19"/>
        <filter val="1,67"/>
        <filter val="10,00"/>
        <filter val="10,83"/>
        <filter val="102,92"/>
        <filter val="105,00"/>
        <filter val="11"/>
        <filter val="111,00"/>
        <filter val="117,00"/>
        <filter val="117,41"/>
        <filter val="12,00"/>
        <filter val="136,00"/>
        <filter val="148,00"/>
        <filter val="15,00"/>
        <filter val="15,71"/>
        <filter val="16,00"/>
        <filter val="160,00"/>
        <filter val="165,00"/>
        <filter val="195,47"/>
        <filter val="2,00"/>
        <filter val="2,75"/>
        <filter val="2,96"/>
        <filter val="213,00"/>
        <filter val="22,00"/>
        <filter val="220,00"/>
        <filter val="247,00"/>
        <filter val="26,00"/>
        <filter val="28,00"/>
        <filter val="29,52"/>
        <filter val="3,00"/>
        <filter val="3,33"/>
        <filter val="3,57"/>
        <filter val="3,70"/>
        <filter val="309,00"/>
        <filter val="317,00"/>
        <filter val="36,00"/>
        <filter val="37,00"/>
        <filter val="37,42"/>
        <filter val="4,00"/>
        <filter val="40,00"/>
        <filter val="401,00"/>
        <filter val="41,67"/>
        <filter val="48,00"/>
        <filter val="5 709,00"/>
        <filter val="5,00"/>
        <filter val="500,00"/>
        <filter val="520,00"/>
        <filter val="56,00"/>
        <filter val="585,00"/>
        <filter val="6 039,23"/>
        <filter val="6 314,23"/>
        <filter val="650,00"/>
        <filter val="66,00"/>
        <filter val="68,00"/>
        <filter val="7,00"/>
        <filter val="7,05"/>
        <filter val="75,95"/>
        <filter val="76,00"/>
        <filter val="79,00"/>
        <filter val="83,33"/>
        <filter val="9,17"/>
        <filter val="9,60"/>
        <filter val="92,00"/>
        <filter val="922,09"/>
        <filter val="96,67"/>
        <filter val="97,00"/>
        <filter val="98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2024-10-04T10:42:24Z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