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AE43FEC-5E66-4FD8-8A3B-44F5AFFAE6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Y596" i="1" s="1"/>
  <c r="X593" i="1"/>
  <c r="X592" i="1"/>
  <c r="BO591" i="1"/>
  <c r="BM591" i="1"/>
  <c r="Y591" i="1"/>
  <c r="Y593" i="1" s="1"/>
  <c r="X589" i="1"/>
  <c r="Y588" i="1"/>
  <c r="X588" i="1"/>
  <c r="BP587" i="1"/>
  <c r="BO587" i="1"/>
  <c r="BN587" i="1"/>
  <c r="BM587" i="1"/>
  <c r="Z587" i="1"/>
  <c r="Z588" i="1" s="1"/>
  <c r="Y587" i="1"/>
  <c r="Y589" i="1" s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P518" i="1"/>
  <c r="BO518" i="1"/>
  <c r="BN518" i="1"/>
  <c r="BM518" i="1"/>
  <c r="Z518" i="1"/>
  <c r="Y518" i="1"/>
  <c r="P518" i="1"/>
  <c r="X516" i="1"/>
  <c r="Y515" i="1"/>
  <c r="X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498" i="1"/>
  <c r="Y497" i="1"/>
  <c r="X497" i="1"/>
  <c r="BP496" i="1"/>
  <c r="BO496" i="1"/>
  <c r="BN496" i="1"/>
  <c r="BM496" i="1"/>
  <c r="Z496" i="1"/>
  <c r="Z497" i="1" s="1"/>
  <c r="Y496" i="1"/>
  <c r="AB608" i="1" s="1"/>
  <c r="P496" i="1"/>
  <c r="X493" i="1"/>
  <c r="Y492" i="1"/>
  <c r="X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Z427" i="1"/>
  <c r="Z428" i="1" s="1"/>
  <c r="Y427" i="1"/>
  <c r="P427" i="1"/>
  <c r="X425" i="1"/>
  <c r="X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Y417" i="1" s="1"/>
  <c r="P414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BO407" i="1"/>
  <c r="BM407" i="1"/>
  <c r="Y407" i="1"/>
  <c r="X404" i="1"/>
  <c r="X403" i="1"/>
  <c r="BO402" i="1"/>
  <c r="BM402" i="1"/>
  <c r="Y402" i="1"/>
  <c r="BP402" i="1" s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X393" i="1"/>
  <c r="X392" i="1"/>
  <c r="BO391" i="1"/>
  <c r="BM391" i="1"/>
  <c r="Y391" i="1"/>
  <c r="P391" i="1"/>
  <c r="BO390" i="1"/>
  <c r="BM390" i="1"/>
  <c r="Y390" i="1"/>
  <c r="Y393" i="1" s="1"/>
  <c r="P390" i="1"/>
  <c r="X388" i="1"/>
  <c r="X387" i="1"/>
  <c r="BO386" i="1"/>
  <c r="BM386" i="1"/>
  <c r="Y386" i="1"/>
  <c r="BP386" i="1" s="1"/>
  <c r="P386" i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P383" i="1"/>
  <c r="BO382" i="1"/>
  <c r="BM382" i="1"/>
  <c r="Y382" i="1"/>
  <c r="BP382" i="1" s="1"/>
  <c r="P382" i="1"/>
  <c r="BP381" i="1"/>
  <c r="BO381" i="1"/>
  <c r="BN381" i="1"/>
  <c r="BM381" i="1"/>
  <c r="Z381" i="1"/>
  <c r="Y381" i="1"/>
  <c r="P381" i="1"/>
  <c r="BO380" i="1"/>
  <c r="BM380" i="1"/>
  <c r="Y380" i="1"/>
  <c r="BP380" i="1" s="1"/>
  <c r="P380" i="1"/>
  <c r="BO379" i="1"/>
  <c r="BM379" i="1"/>
  <c r="Y379" i="1"/>
  <c r="P379" i="1"/>
  <c r="BO378" i="1"/>
  <c r="BM378" i="1"/>
  <c r="Y378" i="1"/>
  <c r="P378" i="1"/>
  <c r="X374" i="1"/>
  <c r="X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Y362" i="1" s="1"/>
  <c r="P359" i="1"/>
  <c r="X357" i="1"/>
  <c r="X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BO352" i="1"/>
  <c r="BM352" i="1"/>
  <c r="Y352" i="1"/>
  <c r="Y356" i="1" s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BO330" i="1"/>
  <c r="BM330" i="1"/>
  <c r="Y330" i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Y315" i="1" s="1"/>
  <c r="P313" i="1"/>
  <c r="X311" i="1"/>
  <c r="X310" i="1"/>
  <c r="BO309" i="1"/>
  <c r="BM309" i="1"/>
  <c r="Y309" i="1"/>
  <c r="P309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O288" i="1"/>
  <c r="BM288" i="1"/>
  <c r="Y288" i="1"/>
  <c r="Y292" i="1" s="1"/>
  <c r="P288" i="1"/>
  <c r="X285" i="1"/>
  <c r="X284" i="1"/>
  <c r="BO283" i="1"/>
  <c r="BM283" i="1"/>
  <c r="Y283" i="1"/>
  <c r="P608" i="1" s="1"/>
  <c r="P283" i="1"/>
  <c r="X280" i="1"/>
  <c r="X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Y270" i="1" s="1"/>
  <c r="P262" i="1"/>
  <c r="BP261" i="1"/>
  <c r="BO261" i="1"/>
  <c r="BN261" i="1"/>
  <c r="BM261" i="1"/>
  <c r="Z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P242" i="1"/>
  <c r="BO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X183" i="1"/>
  <c r="X182" i="1"/>
  <c r="BO181" i="1"/>
  <c r="BM181" i="1"/>
  <c r="Y181" i="1"/>
  <c r="P181" i="1"/>
  <c r="BO180" i="1"/>
  <c r="BM180" i="1"/>
  <c r="Y180" i="1"/>
  <c r="P180" i="1"/>
  <c r="BO179" i="1"/>
  <c r="BM179" i="1"/>
  <c r="Y179" i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BO172" i="1"/>
  <c r="BM172" i="1"/>
  <c r="Y172" i="1"/>
  <c r="P172" i="1"/>
  <c r="BO171" i="1"/>
  <c r="BM171" i="1"/>
  <c r="Y171" i="1"/>
  <c r="Y175" i="1" s="1"/>
  <c r="P171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Z149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P84" i="1"/>
  <c r="X82" i="1"/>
  <c r="X81" i="1"/>
  <c r="BO80" i="1"/>
  <c r="BM80" i="1"/>
  <c r="Y80" i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P68" i="1"/>
  <c r="X65" i="1"/>
  <c r="X64" i="1"/>
  <c r="BO63" i="1"/>
  <c r="BM63" i="1"/>
  <c r="Y63" i="1"/>
  <c r="P63" i="1"/>
  <c r="BO62" i="1"/>
  <c r="BM62" i="1"/>
  <c r="Y62" i="1"/>
  <c r="BP62" i="1" s="1"/>
  <c r="P62" i="1"/>
  <c r="X60" i="1"/>
  <c r="X59" i="1"/>
  <c r="BO58" i="1"/>
  <c r="BM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Y45" i="1" s="1"/>
  <c r="P43" i="1"/>
  <c r="X41" i="1"/>
  <c r="X40" i="1"/>
  <c r="BO39" i="1"/>
  <c r="BM39" i="1"/>
  <c r="Y39" i="1"/>
  <c r="Y41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X24" i="1"/>
  <c r="X23" i="1"/>
  <c r="BO22" i="1"/>
  <c r="BM22" i="1"/>
  <c r="Y22" i="1"/>
  <c r="P22" i="1"/>
  <c r="H10" i="1"/>
  <c r="A9" i="1"/>
  <c r="A10" i="1" s="1"/>
  <c r="D7" i="1"/>
  <c r="Q6" i="1"/>
  <c r="P2" i="1"/>
  <c r="BP265" i="1" l="1"/>
  <c r="BN265" i="1"/>
  <c r="Z265" i="1"/>
  <c r="BP314" i="1"/>
  <c r="BN314" i="1"/>
  <c r="Z314" i="1"/>
  <c r="BP319" i="1"/>
  <c r="BN319" i="1"/>
  <c r="Z319" i="1"/>
  <c r="BP332" i="1"/>
  <c r="BN332" i="1"/>
  <c r="Z332" i="1"/>
  <c r="BP371" i="1"/>
  <c r="BN371" i="1"/>
  <c r="Z371" i="1"/>
  <c r="BP401" i="1"/>
  <c r="BN401" i="1"/>
  <c r="Z401" i="1"/>
  <c r="BP421" i="1"/>
  <c r="BN421" i="1"/>
  <c r="Z421" i="1"/>
  <c r="BP448" i="1"/>
  <c r="BN448" i="1"/>
  <c r="Z448" i="1"/>
  <c r="BP457" i="1"/>
  <c r="BN457" i="1"/>
  <c r="Z457" i="1"/>
  <c r="BP506" i="1"/>
  <c r="BN506" i="1"/>
  <c r="Z506" i="1"/>
  <c r="Y565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X599" i="1"/>
  <c r="X602" i="1"/>
  <c r="Z34" i="1"/>
  <c r="BN34" i="1"/>
  <c r="C608" i="1"/>
  <c r="Z62" i="1"/>
  <c r="BN62" i="1"/>
  <c r="Y65" i="1"/>
  <c r="D608" i="1"/>
  <c r="Z78" i="1"/>
  <c r="BN78" i="1"/>
  <c r="Z79" i="1"/>
  <c r="BN79" i="1"/>
  <c r="Y82" i="1"/>
  <c r="Y90" i="1"/>
  <c r="Y99" i="1"/>
  <c r="Z115" i="1"/>
  <c r="BN115" i="1"/>
  <c r="Z140" i="1"/>
  <c r="BN140" i="1"/>
  <c r="Z141" i="1"/>
  <c r="BN141" i="1"/>
  <c r="Z150" i="1"/>
  <c r="Z151" i="1" s="1"/>
  <c r="BN150" i="1"/>
  <c r="Z178" i="1"/>
  <c r="BN178" i="1"/>
  <c r="Z196" i="1"/>
  <c r="BN196" i="1"/>
  <c r="Z211" i="1"/>
  <c r="BN211" i="1"/>
  <c r="Z221" i="1"/>
  <c r="BN221" i="1"/>
  <c r="Y238" i="1"/>
  <c r="Z233" i="1"/>
  <c r="BN233" i="1"/>
  <c r="BP241" i="1"/>
  <c r="BN241" i="1"/>
  <c r="BP254" i="1"/>
  <c r="BN254" i="1"/>
  <c r="Z254" i="1"/>
  <c r="BP277" i="1"/>
  <c r="BN277" i="1"/>
  <c r="Z277" i="1"/>
  <c r="BP322" i="1"/>
  <c r="BN322" i="1"/>
  <c r="Z322" i="1"/>
  <c r="BP346" i="1"/>
  <c r="BN346" i="1"/>
  <c r="Z346" i="1"/>
  <c r="BP385" i="1"/>
  <c r="BN385" i="1"/>
  <c r="Z385" i="1"/>
  <c r="BP407" i="1"/>
  <c r="BN407" i="1"/>
  <c r="Z407" i="1"/>
  <c r="BP439" i="1"/>
  <c r="BN439" i="1"/>
  <c r="Z439" i="1"/>
  <c r="BP449" i="1"/>
  <c r="BN449" i="1"/>
  <c r="Z449" i="1"/>
  <c r="BP480" i="1"/>
  <c r="BN480" i="1"/>
  <c r="Z480" i="1"/>
  <c r="BP522" i="1"/>
  <c r="BN522" i="1"/>
  <c r="Z522" i="1"/>
  <c r="BP558" i="1"/>
  <c r="BN558" i="1"/>
  <c r="Z558" i="1"/>
  <c r="BP560" i="1"/>
  <c r="BN560" i="1"/>
  <c r="Z560" i="1"/>
  <c r="BP562" i="1"/>
  <c r="BN562" i="1"/>
  <c r="Z562" i="1"/>
  <c r="Y36" i="1"/>
  <c r="BP26" i="1"/>
  <c r="BN26" i="1"/>
  <c r="Z26" i="1"/>
  <c r="BP54" i="1"/>
  <c r="BN54" i="1"/>
  <c r="Z54" i="1"/>
  <c r="BP69" i="1"/>
  <c r="BN69" i="1"/>
  <c r="Z69" i="1"/>
  <c r="BP85" i="1"/>
  <c r="BN85" i="1"/>
  <c r="Z85" i="1"/>
  <c r="BP96" i="1"/>
  <c r="BN96" i="1"/>
  <c r="Z96" i="1"/>
  <c r="BP117" i="1"/>
  <c r="BN117" i="1"/>
  <c r="Z117" i="1"/>
  <c r="Y137" i="1"/>
  <c r="BP131" i="1"/>
  <c r="BN131" i="1"/>
  <c r="Z131" i="1"/>
  <c r="BP143" i="1"/>
  <c r="BN143" i="1"/>
  <c r="Z143" i="1"/>
  <c r="BP155" i="1"/>
  <c r="BN155" i="1"/>
  <c r="Z155" i="1"/>
  <c r="BP180" i="1"/>
  <c r="BN180" i="1"/>
  <c r="Z180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2" i="1"/>
  <c r="BN252" i="1"/>
  <c r="Z252" i="1"/>
  <c r="BP263" i="1"/>
  <c r="BN263" i="1"/>
  <c r="Z263" i="1"/>
  <c r="BP275" i="1"/>
  <c r="BN275" i="1"/>
  <c r="Z275" i="1"/>
  <c r="BP298" i="1"/>
  <c r="BN298" i="1"/>
  <c r="Z298" i="1"/>
  <c r="BP330" i="1"/>
  <c r="BN330" i="1"/>
  <c r="Z330" i="1"/>
  <c r="BP342" i="1"/>
  <c r="BN342" i="1"/>
  <c r="Z342" i="1"/>
  <c r="BP360" i="1"/>
  <c r="BN360" i="1"/>
  <c r="Z360" i="1"/>
  <c r="BP383" i="1"/>
  <c r="BN383" i="1"/>
  <c r="Z383" i="1"/>
  <c r="BP397" i="1"/>
  <c r="BN397" i="1"/>
  <c r="Z397" i="1"/>
  <c r="Y425" i="1"/>
  <c r="BP419" i="1"/>
  <c r="BN419" i="1"/>
  <c r="Z419" i="1"/>
  <c r="Y434" i="1"/>
  <c r="BP433" i="1"/>
  <c r="BN433" i="1"/>
  <c r="Z433" i="1"/>
  <c r="Z434" i="1" s="1"/>
  <c r="BP437" i="1"/>
  <c r="BN437" i="1"/>
  <c r="Z437" i="1"/>
  <c r="BP446" i="1"/>
  <c r="BN446" i="1"/>
  <c r="Z446" i="1"/>
  <c r="BP455" i="1"/>
  <c r="BN455" i="1"/>
  <c r="Z455" i="1"/>
  <c r="BP478" i="1"/>
  <c r="BN478" i="1"/>
  <c r="Z478" i="1"/>
  <c r="BP504" i="1"/>
  <c r="BN504" i="1"/>
  <c r="Z504" i="1"/>
  <c r="BP30" i="1"/>
  <c r="BN30" i="1"/>
  <c r="Z30" i="1"/>
  <c r="BP58" i="1"/>
  <c r="BN58" i="1"/>
  <c r="Z58" i="1"/>
  <c r="BP74" i="1"/>
  <c r="BN74" i="1"/>
  <c r="Z74" i="1"/>
  <c r="BP89" i="1"/>
  <c r="BN89" i="1"/>
  <c r="Z89" i="1"/>
  <c r="E608" i="1"/>
  <c r="BP109" i="1"/>
  <c r="BN109" i="1"/>
  <c r="Z109" i="1"/>
  <c r="BP126" i="1"/>
  <c r="BN126" i="1"/>
  <c r="Z126" i="1"/>
  <c r="BP134" i="1"/>
  <c r="BN134" i="1"/>
  <c r="Z134" i="1"/>
  <c r="BP172" i="1"/>
  <c r="BN172" i="1"/>
  <c r="Z172" i="1"/>
  <c r="BP194" i="1"/>
  <c r="BN194" i="1"/>
  <c r="Z194" i="1"/>
  <c r="BP205" i="1"/>
  <c r="BN205" i="1"/>
  <c r="Z205" i="1"/>
  <c r="Z207" i="1" s="1"/>
  <c r="BP219" i="1"/>
  <c r="BN219" i="1"/>
  <c r="Z219" i="1"/>
  <c r="BP231" i="1"/>
  <c r="BN231" i="1"/>
  <c r="Z231" i="1"/>
  <c r="BP243" i="1"/>
  <c r="BN243" i="1"/>
  <c r="Z243" i="1"/>
  <c r="BP256" i="1"/>
  <c r="BN256" i="1"/>
  <c r="Z256" i="1"/>
  <c r="BP267" i="1"/>
  <c r="BN267" i="1"/>
  <c r="Z267" i="1"/>
  <c r="BP289" i="1"/>
  <c r="BN289" i="1"/>
  <c r="Z289" i="1"/>
  <c r="BP324" i="1"/>
  <c r="BN324" i="1"/>
  <c r="Z324" i="1"/>
  <c r="BP338" i="1"/>
  <c r="BN338" i="1"/>
  <c r="Z338" i="1"/>
  <c r="BP348" i="1"/>
  <c r="BN348" i="1"/>
  <c r="Z348" i="1"/>
  <c r="W608" i="1"/>
  <c r="BP379" i="1"/>
  <c r="BN379" i="1"/>
  <c r="Z379" i="1"/>
  <c r="BP391" i="1"/>
  <c r="BN391" i="1"/>
  <c r="Z391" i="1"/>
  <c r="BP409" i="1"/>
  <c r="BN409" i="1"/>
  <c r="Z409" i="1"/>
  <c r="BP423" i="1"/>
  <c r="BN423" i="1"/>
  <c r="Z423" i="1"/>
  <c r="BP520" i="1"/>
  <c r="BN520" i="1"/>
  <c r="Z520" i="1"/>
  <c r="Y535" i="1"/>
  <c r="BP533" i="1"/>
  <c r="BN533" i="1"/>
  <c r="Z533" i="1"/>
  <c r="BP541" i="1"/>
  <c r="BN541" i="1"/>
  <c r="Z541" i="1"/>
  <c r="BP543" i="1"/>
  <c r="BN543" i="1"/>
  <c r="Z543" i="1"/>
  <c r="BP545" i="1"/>
  <c r="BN545" i="1"/>
  <c r="Z545" i="1"/>
  <c r="BP575" i="1"/>
  <c r="BN575" i="1"/>
  <c r="Z575" i="1"/>
  <c r="BP577" i="1"/>
  <c r="BN577" i="1"/>
  <c r="Z577" i="1"/>
  <c r="B608" i="1"/>
  <c r="X600" i="1"/>
  <c r="X601" i="1" s="1"/>
  <c r="X598" i="1"/>
  <c r="Y37" i="1"/>
  <c r="Y64" i="1"/>
  <c r="Y81" i="1"/>
  <c r="Y105" i="1"/>
  <c r="Y120" i="1"/>
  <c r="F608" i="1"/>
  <c r="Y146" i="1"/>
  <c r="Y208" i="1"/>
  <c r="Y224" i="1"/>
  <c r="Y246" i="1"/>
  <c r="K608" i="1"/>
  <c r="O608" i="1"/>
  <c r="Y335" i="1"/>
  <c r="Y350" i="1"/>
  <c r="V608" i="1"/>
  <c r="Y373" i="1"/>
  <c r="Y399" i="1"/>
  <c r="Y403" i="1"/>
  <c r="Y429" i="1"/>
  <c r="Y428" i="1"/>
  <c r="BP427" i="1"/>
  <c r="BN427" i="1"/>
  <c r="BP441" i="1"/>
  <c r="BN441" i="1"/>
  <c r="Z441" i="1"/>
  <c r="BP451" i="1"/>
  <c r="BN451" i="1"/>
  <c r="Z451" i="1"/>
  <c r="BP461" i="1"/>
  <c r="BN461" i="1"/>
  <c r="Z461" i="1"/>
  <c r="Y486" i="1"/>
  <c r="Y485" i="1"/>
  <c r="BP484" i="1"/>
  <c r="BN484" i="1"/>
  <c r="Z484" i="1"/>
  <c r="Z485" i="1" s="1"/>
  <c r="BP489" i="1"/>
  <c r="BN489" i="1"/>
  <c r="Z489" i="1"/>
  <c r="BP508" i="1"/>
  <c r="BN508" i="1"/>
  <c r="Z508" i="1"/>
  <c r="BP528" i="1"/>
  <c r="BN528" i="1"/>
  <c r="Z528" i="1"/>
  <c r="AD608" i="1"/>
  <c r="Y547" i="1"/>
  <c r="BP540" i="1"/>
  <c r="BN540" i="1"/>
  <c r="Z540" i="1"/>
  <c r="BP542" i="1"/>
  <c r="BN542" i="1"/>
  <c r="Z542" i="1"/>
  <c r="BP544" i="1"/>
  <c r="BN544" i="1"/>
  <c r="Z544" i="1"/>
  <c r="BP546" i="1"/>
  <c r="BN546" i="1"/>
  <c r="Z546" i="1"/>
  <c r="Y579" i="1"/>
  <c r="Y578" i="1"/>
  <c r="BP574" i="1"/>
  <c r="BN574" i="1"/>
  <c r="Z574" i="1"/>
  <c r="BP576" i="1"/>
  <c r="BN576" i="1"/>
  <c r="Z576" i="1"/>
  <c r="F9" i="1"/>
  <c r="J9" i="1"/>
  <c r="F10" i="1"/>
  <c r="Z22" i="1"/>
  <c r="Z23" i="1" s="1"/>
  <c r="BN22" i="1"/>
  <c r="BP22" i="1"/>
  <c r="Y23" i="1"/>
  <c r="Z27" i="1"/>
  <c r="BN27" i="1"/>
  <c r="BP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Y40" i="1"/>
  <c r="Z43" i="1"/>
  <c r="Z44" i="1" s="1"/>
  <c r="BN43" i="1"/>
  <c r="BP43" i="1"/>
  <c r="Y44" i="1"/>
  <c r="Z47" i="1"/>
  <c r="Z48" i="1" s="1"/>
  <c r="BN47" i="1"/>
  <c r="BP47" i="1"/>
  <c r="Y48" i="1"/>
  <c r="Z53" i="1"/>
  <c r="BN53" i="1"/>
  <c r="BP53" i="1"/>
  <c r="Z55" i="1"/>
  <c r="BN55" i="1"/>
  <c r="Z57" i="1"/>
  <c r="BN57" i="1"/>
  <c r="Y60" i="1"/>
  <c r="Z63" i="1"/>
  <c r="Z64" i="1" s="1"/>
  <c r="BN63" i="1"/>
  <c r="BP63" i="1"/>
  <c r="Z68" i="1"/>
  <c r="BN68" i="1"/>
  <c r="BP68" i="1"/>
  <c r="Z70" i="1"/>
  <c r="BN70" i="1"/>
  <c r="Z73" i="1"/>
  <c r="BN73" i="1"/>
  <c r="Y76" i="1"/>
  <c r="Z80" i="1"/>
  <c r="Z81" i="1" s="1"/>
  <c r="BN80" i="1"/>
  <c r="BP80" i="1"/>
  <c r="Z84" i="1"/>
  <c r="BN84" i="1"/>
  <c r="BP84" i="1"/>
  <c r="Z86" i="1"/>
  <c r="BN86" i="1"/>
  <c r="Z88" i="1"/>
  <c r="BN88" i="1"/>
  <c r="Y91" i="1"/>
  <c r="Z93" i="1"/>
  <c r="BN93" i="1"/>
  <c r="BP93" i="1"/>
  <c r="Z94" i="1"/>
  <c r="BN94" i="1"/>
  <c r="Z95" i="1"/>
  <c r="BN95" i="1"/>
  <c r="Z97" i="1"/>
  <c r="BN97" i="1"/>
  <c r="Y98" i="1"/>
  <c r="Z101" i="1"/>
  <c r="BN101" i="1"/>
  <c r="BP101" i="1"/>
  <c r="Z103" i="1"/>
  <c r="BN103" i="1"/>
  <c r="Y104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Y119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Y136" i="1"/>
  <c r="Z139" i="1"/>
  <c r="BN139" i="1"/>
  <c r="BP139" i="1"/>
  <c r="Z142" i="1"/>
  <c r="BN142" i="1"/>
  <c r="Z144" i="1"/>
  <c r="BN144" i="1"/>
  <c r="Y147" i="1"/>
  <c r="Y152" i="1"/>
  <c r="BP149" i="1"/>
  <c r="BN149" i="1"/>
  <c r="Y151" i="1"/>
  <c r="BP156" i="1"/>
  <c r="BN156" i="1"/>
  <c r="Z156" i="1"/>
  <c r="Y158" i="1"/>
  <c r="Y163" i="1"/>
  <c r="BP160" i="1"/>
  <c r="BN160" i="1"/>
  <c r="Z160" i="1"/>
  <c r="Z162" i="1" s="1"/>
  <c r="Y167" i="1"/>
  <c r="BP173" i="1"/>
  <c r="BN173" i="1"/>
  <c r="Z173" i="1"/>
  <c r="Y182" i="1"/>
  <c r="BP177" i="1"/>
  <c r="BN177" i="1"/>
  <c r="Z177" i="1"/>
  <c r="BP181" i="1"/>
  <c r="BN181" i="1"/>
  <c r="Z181" i="1"/>
  <c r="Y183" i="1"/>
  <c r="Y188" i="1"/>
  <c r="BP185" i="1"/>
  <c r="BN185" i="1"/>
  <c r="Z185" i="1"/>
  <c r="H9" i="1"/>
  <c r="Y24" i="1"/>
  <c r="Y59" i="1"/>
  <c r="Y75" i="1"/>
  <c r="Y112" i="1"/>
  <c r="Y129" i="1"/>
  <c r="BP166" i="1"/>
  <c r="BN166" i="1"/>
  <c r="Z166" i="1"/>
  <c r="Z167" i="1" s="1"/>
  <c r="Y168" i="1"/>
  <c r="H608" i="1"/>
  <c r="Y174" i="1"/>
  <c r="BP171" i="1"/>
  <c r="BN171" i="1"/>
  <c r="Z171" i="1"/>
  <c r="Z174" i="1" s="1"/>
  <c r="BP179" i="1"/>
  <c r="BN179" i="1"/>
  <c r="Z179" i="1"/>
  <c r="BP187" i="1"/>
  <c r="BN187" i="1"/>
  <c r="Z187" i="1"/>
  <c r="Y189" i="1"/>
  <c r="I608" i="1"/>
  <c r="Y201" i="1"/>
  <c r="Y202" i="1"/>
  <c r="BP193" i="1"/>
  <c r="BN193" i="1"/>
  <c r="Z193" i="1"/>
  <c r="G608" i="1"/>
  <c r="Y157" i="1"/>
  <c r="Z195" i="1"/>
  <c r="BN195" i="1"/>
  <c r="Z197" i="1"/>
  <c r="BN197" i="1"/>
  <c r="Z199" i="1"/>
  <c r="BN199" i="1"/>
  <c r="J608" i="1"/>
  <c r="Z206" i="1"/>
  <c r="BN206" i="1"/>
  <c r="BP206" i="1"/>
  <c r="Y207" i="1"/>
  <c r="Z210" i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Z245" i="1" s="1"/>
  <c r="BN240" i="1"/>
  <c r="BP240" i="1"/>
  <c r="Z242" i="1"/>
  <c r="BN242" i="1"/>
  <c r="Z244" i="1"/>
  <c r="BN244" i="1"/>
  <c r="Y245" i="1"/>
  <c r="Z249" i="1"/>
  <c r="Z257" i="1" s="1"/>
  <c r="BN249" i="1"/>
  <c r="BP249" i="1"/>
  <c r="Z251" i="1"/>
  <c r="BN251" i="1"/>
  <c r="Z253" i="1"/>
  <c r="BN253" i="1"/>
  <c r="Z255" i="1"/>
  <c r="BN255" i="1"/>
  <c r="Y258" i="1"/>
  <c r="M608" i="1"/>
  <c r="Z262" i="1"/>
  <c r="BN262" i="1"/>
  <c r="BP262" i="1"/>
  <c r="Z264" i="1"/>
  <c r="BN264" i="1"/>
  <c r="Z266" i="1"/>
  <c r="BN266" i="1"/>
  <c r="Z268" i="1"/>
  <c r="BN268" i="1"/>
  <c r="Y269" i="1"/>
  <c r="Z273" i="1"/>
  <c r="BN273" i="1"/>
  <c r="BP273" i="1"/>
  <c r="Z274" i="1"/>
  <c r="BN274" i="1"/>
  <c r="Z276" i="1"/>
  <c r="BN276" i="1"/>
  <c r="Z278" i="1"/>
  <c r="BN278" i="1"/>
  <c r="Y279" i="1"/>
  <c r="Z283" i="1"/>
  <c r="Z284" i="1" s="1"/>
  <c r="BN283" i="1"/>
  <c r="BP283" i="1"/>
  <c r="Y284" i="1"/>
  <c r="BP290" i="1"/>
  <c r="BN290" i="1"/>
  <c r="Z290" i="1"/>
  <c r="R608" i="1"/>
  <c r="Y300" i="1"/>
  <c r="BP295" i="1"/>
  <c r="BN295" i="1"/>
  <c r="Z295" i="1"/>
  <c r="BP299" i="1"/>
  <c r="BN299" i="1"/>
  <c r="Z299" i="1"/>
  <c r="Y301" i="1"/>
  <c r="S608" i="1"/>
  <c r="Y305" i="1"/>
  <c r="BP304" i="1"/>
  <c r="BN304" i="1"/>
  <c r="Z304" i="1"/>
  <c r="Z305" i="1" s="1"/>
  <c r="Y306" i="1"/>
  <c r="T608" i="1"/>
  <c r="Y310" i="1"/>
  <c r="BP309" i="1"/>
  <c r="BN309" i="1"/>
  <c r="Z309" i="1"/>
  <c r="Z310" i="1" s="1"/>
  <c r="Y311" i="1"/>
  <c r="Y316" i="1"/>
  <c r="BP313" i="1"/>
  <c r="BN313" i="1"/>
  <c r="Z313" i="1"/>
  <c r="Z315" i="1" s="1"/>
  <c r="BP321" i="1"/>
  <c r="BN321" i="1"/>
  <c r="Z321" i="1"/>
  <c r="BP325" i="1"/>
  <c r="BN325" i="1"/>
  <c r="Z325" i="1"/>
  <c r="Y334" i="1"/>
  <c r="BP333" i="1"/>
  <c r="BN333" i="1"/>
  <c r="Z333" i="1"/>
  <c r="Y344" i="1"/>
  <c r="BP337" i="1"/>
  <c r="BN337" i="1"/>
  <c r="Z337" i="1"/>
  <c r="Z343" i="1" s="1"/>
  <c r="BP341" i="1"/>
  <c r="BN341" i="1"/>
  <c r="Z341" i="1"/>
  <c r="Y257" i="1"/>
  <c r="Y280" i="1"/>
  <c r="Y285" i="1"/>
  <c r="Q608" i="1"/>
  <c r="Y291" i="1"/>
  <c r="BP288" i="1"/>
  <c r="BN288" i="1"/>
  <c r="Z288" i="1"/>
  <c r="BP297" i="1"/>
  <c r="BN297" i="1"/>
  <c r="Z297" i="1"/>
  <c r="BP320" i="1"/>
  <c r="BN320" i="1"/>
  <c r="Z320" i="1"/>
  <c r="BP323" i="1"/>
  <c r="BN323" i="1"/>
  <c r="Z323" i="1"/>
  <c r="Z327" i="1" s="1"/>
  <c r="Y327" i="1"/>
  <c r="BP331" i="1"/>
  <c r="BN331" i="1"/>
  <c r="Z331" i="1"/>
  <c r="Z334" i="1" s="1"/>
  <c r="BP339" i="1"/>
  <c r="BN339" i="1"/>
  <c r="Z339" i="1"/>
  <c r="Y343" i="1"/>
  <c r="Y349" i="1"/>
  <c r="Y357" i="1"/>
  <c r="Y363" i="1"/>
  <c r="Y368" i="1"/>
  <c r="Y374" i="1"/>
  <c r="Y388" i="1"/>
  <c r="Y392" i="1"/>
  <c r="Y398" i="1"/>
  <c r="Y404" i="1"/>
  <c r="Y412" i="1"/>
  <c r="Y416" i="1"/>
  <c r="Y424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Z608" i="1"/>
  <c r="Y472" i="1"/>
  <c r="BP471" i="1"/>
  <c r="BN471" i="1"/>
  <c r="Z471" i="1"/>
  <c r="Z472" i="1" s="1"/>
  <c r="Y473" i="1"/>
  <c r="Y482" i="1"/>
  <c r="BP475" i="1"/>
  <c r="BN475" i="1"/>
  <c r="Z475" i="1"/>
  <c r="BP479" i="1"/>
  <c r="BN479" i="1"/>
  <c r="Z479" i="1"/>
  <c r="BP503" i="1"/>
  <c r="BN503" i="1"/>
  <c r="Z503" i="1"/>
  <c r="BP507" i="1"/>
  <c r="BN507" i="1"/>
  <c r="Z507" i="1"/>
  <c r="BP519" i="1"/>
  <c r="BN519" i="1"/>
  <c r="Z519" i="1"/>
  <c r="BP523" i="1"/>
  <c r="BN523" i="1"/>
  <c r="Z523" i="1"/>
  <c r="Y525" i="1"/>
  <c r="Y530" i="1"/>
  <c r="BP527" i="1"/>
  <c r="BN527" i="1"/>
  <c r="Z527" i="1"/>
  <c r="Y531" i="1"/>
  <c r="U608" i="1"/>
  <c r="Y328" i="1"/>
  <c r="Z347" i="1"/>
  <c r="BN347" i="1"/>
  <c r="Z352" i="1"/>
  <c r="BN352" i="1"/>
  <c r="BP352" i="1"/>
  <c r="Z353" i="1"/>
  <c r="BN353" i="1"/>
  <c r="Z355" i="1"/>
  <c r="BN355" i="1"/>
  <c r="Z359" i="1"/>
  <c r="BN359" i="1"/>
  <c r="BP359" i="1"/>
  <c r="Z361" i="1"/>
  <c r="BN361" i="1"/>
  <c r="Z366" i="1"/>
  <c r="Z367" i="1" s="1"/>
  <c r="BN366" i="1"/>
  <c r="BP366" i="1"/>
  <c r="Y367" i="1"/>
  <c r="Z370" i="1"/>
  <c r="BN370" i="1"/>
  <c r="BP370" i="1"/>
  <c r="Z372" i="1"/>
  <c r="BN372" i="1"/>
  <c r="Z378" i="1"/>
  <c r="BN378" i="1"/>
  <c r="BP378" i="1"/>
  <c r="Z380" i="1"/>
  <c r="BN380" i="1"/>
  <c r="Z382" i="1"/>
  <c r="BN382" i="1"/>
  <c r="Z384" i="1"/>
  <c r="BN384" i="1"/>
  <c r="Z386" i="1"/>
  <c r="BN386" i="1"/>
  <c r="Y387" i="1"/>
  <c r="Z390" i="1"/>
  <c r="BN390" i="1"/>
  <c r="BP390" i="1"/>
  <c r="Z396" i="1"/>
  <c r="Z398" i="1" s="1"/>
  <c r="BN396" i="1"/>
  <c r="Z402" i="1"/>
  <c r="Z403" i="1" s="1"/>
  <c r="BN402" i="1"/>
  <c r="X608" i="1"/>
  <c r="Z408" i="1"/>
  <c r="BN408" i="1"/>
  <c r="Z410" i="1"/>
  <c r="BN410" i="1"/>
  <c r="Y411" i="1"/>
  <c r="Z414" i="1"/>
  <c r="Z416" i="1" s="1"/>
  <c r="BN414" i="1"/>
  <c r="BP414" i="1"/>
  <c r="Z420" i="1"/>
  <c r="BN420" i="1"/>
  <c r="Z422" i="1"/>
  <c r="BN422" i="1"/>
  <c r="Y608" i="1"/>
  <c r="Y435" i="1"/>
  <c r="Y459" i="1"/>
  <c r="Z438" i="1"/>
  <c r="BN438" i="1"/>
  <c r="Z440" i="1"/>
  <c r="BN440" i="1"/>
  <c r="Z442" i="1"/>
  <c r="BN442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Y481" i="1"/>
  <c r="BP490" i="1"/>
  <c r="BN490" i="1"/>
  <c r="Z490" i="1"/>
  <c r="BP505" i="1"/>
  <c r="BN505" i="1"/>
  <c r="Z505" i="1"/>
  <c r="BP509" i="1"/>
  <c r="BN509" i="1"/>
  <c r="Z509" i="1"/>
  <c r="Y511" i="1"/>
  <c r="Y516" i="1"/>
  <c r="BP513" i="1"/>
  <c r="BN513" i="1"/>
  <c r="Z513" i="1"/>
  <c r="Z515" i="1" s="1"/>
  <c r="BP551" i="1"/>
  <c r="BN551" i="1"/>
  <c r="Z551" i="1"/>
  <c r="BP553" i="1"/>
  <c r="BN553" i="1"/>
  <c r="Z553" i="1"/>
  <c r="Y555" i="1"/>
  <c r="Y571" i="1"/>
  <c r="BP567" i="1"/>
  <c r="BN567" i="1"/>
  <c r="Z567" i="1"/>
  <c r="BP569" i="1"/>
  <c r="BN569" i="1"/>
  <c r="Z569" i="1"/>
  <c r="BP583" i="1"/>
  <c r="BN583" i="1"/>
  <c r="Z583" i="1"/>
  <c r="Y585" i="1"/>
  <c r="AA608" i="1"/>
  <c r="Y493" i="1"/>
  <c r="Y498" i="1"/>
  <c r="AC608" i="1"/>
  <c r="Y510" i="1"/>
  <c r="Y524" i="1"/>
  <c r="BP521" i="1"/>
  <c r="BN521" i="1"/>
  <c r="Z521" i="1"/>
  <c r="BP529" i="1"/>
  <c r="BN529" i="1"/>
  <c r="Z529" i="1"/>
  <c r="BP534" i="1"/>
  <c r="BN534" i="1"/>
  <c r="Z534" i="1"/>
  <c r="Z535" i="1" s="1"/>
  <c r="Y536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Y572" i="1"/>
  <c r="AE608" i="1"/>
  <c r="Y584" i="1"/>
  <c r="BP582" i="1"/>
  <c r="BN582" i="1"/>
  <c r="Z582" i="1"/>
  <c r="Z584" i="1" s="1"/>
  <c r="Y548" i="1"/>
  <c r="Z591" i="1"/>
  <c r="Z592" i="1" s="1"/>
  <c r="BN591" i="1"/>
  <c r="BP591" i="1"/>
  <c r="Y592" i="1"/>
  <c r="Y597" i="1"/>
  <c r="Z595" i="1"/>
  <c r="Z596" i="1" s="1"/>
  <c r="BN595" i="1"/>
  <c r="BP595" i="1"/>
  <c r="Z136" i="1" l="1"/>
  <c r="Z564" i="1"/>
  <c r="Z554" i="1"/>
  <c r="Z492" i="1"/>
  <c r="Z349" i="1"/>
  <c r="Z463" i="1"/>
  <c r="Z212" i="1"/>
  <c r="Z510" i="1"/>
  <c r="Z300" i="1"/>
  <c r="Z424" i="1"/>
  <c r="Z411" i="1"/>
  <c r="Z392" i="1"/>
  <c r="Z387" i="1"/>
  <c r="Z362" i="1"/>
  <c r="Z524" i="1"/>
  <c r="Z458" i="1"/>
  <c r="Z291" i="1"/>
  <c r="Z269" i="1"/>
  <c r="Z223" i="1"/>
  <c r="Z157" i="1"/>
  <c r="Z146" i="1"/>
  <c r="Z75" i="1"/>
  <c r="Z36" i="1"/>
  <c r="Z578" i="1"/>
  <c r="Z547" i="1"/>
  <c r="Z201" i="1"/>
  <c r="Y598" i="1"/>
  <c r="Y600" i="1"/>
  <c r="Z571" i="1"/>
  <c r="Z373" i="1"/>
  <c r="Z356" i="1"/>
  <c r="Z530" i="1"/>
  <c r="Z481" i="1"/>
  <c r="Z279" i="1"/>
  <c r="Z188" i="1"/>
  <c r="Z182" i="1"/>
  <c r="Z128" i="1"/>
  <c r="Z119" i="1"/>
  <c r="Z111" i="1"/>
  <c r="Z104" i="1"/>
  <c r="Z98" i="1"/>
  <c r="Z90" i="1"/>
  <c r="Z59" i="1"/>
  <c r="Y602" i="1"/>
  <c r="Y599" i="1"/>
  <c r="Y601" i="1" s="1"/>
  <c r="Z603" i="1" l="1"/>
</calcChain>
</file>

<file path=xl/sharedStrings.xml><?xml version="1.0" encoding="utf-8"?>
<sst xmlns="http://schemas.openxmlformats.org/spreadsheetml/2006/main" count="2494" uniqueCount="798">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</sst>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17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69" fillId="0" borderId="44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8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35" fillId="0" borderId="0" xfId="0" applyFont="1" applyProtection="1">
      <protection hidden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346" sqref="AA346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556" t="s">
        <v>0</v>
      </c>
      <c r="E1" s="459"/>
      <c r="F1" s="459"/>
      <c r="G1" s="12" t="s">
        <v>1</v>
      </c>
      <c r="H1" s="556" t="s">
        <v>2</v>
      </c>
      <c r="I1" s="459"/>
      <c r="J1" s="459"/>
      <c r="K1" s="459"/>
      <c r="L1" s="459"/>
      <c r="M1" s="459"/>
      <c r="N1" s="459"/>
      <c r="O1" s="459"/>
      <c r="P1" s="459"/>
      <c r="Q1" s="459"/>
      <c r="R1" s="754" t="s">
        <v>3</v>
      </c>
      <c r="S1" s="459"/>
      <c r="T1" s="4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8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663" t="s">
        <v>8</v>
      </c>
      <c r="B5" s="410"/>
      <c r="C5" s="411"/>
      <c r="D5" s="531"/>
      <c r="E5" s="533"/>
      <c r="F5" s="475" t="s">
        <v>9</v>
      </c>
      <c r="G5" s="411"/>
      <c r="H5" s="531" t="s">
        <v>797</v>
      </c>
      <c r="I5" s="532"/>
      <c r="J5" s="532"/>
      <c r="K5" s="532"/>
      <c r="L5" s="532"/>
      <c r="M5" s="533"/>
      <c r="N5" s="58"/>
      <c r="P5" s="24" t="s">
        <v>10</v>
      </c>
      <c r="Q5" s="435">
        <v>45572</v>
      </c>
      <c r="R5" s="436"/>
      <c r="T5" s="607" t="s">
        <v>11</v>
      </c>
      <c r="U5" s="462"/>
      <c r="V5" s="608" t="s">
        <v>12</v>
      </c>
      <c r="W5" s="436"/>
      <c r="AB5" s="51"/>
      <c r="AC5" s="51"/>
      <c r="AD5" s="51"/>
      <c r="AE5" s="51"/>
    </row>
    <row r="6" spans="1:32" s="379" customFormat="1" ht="24" customHeight="1" x14ac:dyDescent="0.2">
      <c r="A6" s="663" t="s">
        <v>13</v>
      </c>
      <c r="B6" s="410"/>
      <c r="C6" s="411"/>
      <c r="D6" s="537" t="s">
        <v>14</v>
      </c>
      <c r="E6" s="538"/>
      <c r="F6" s="538"/>
      <c r="G6" s="538"/>
      <c r="H6" s="538"/>
      <c r="I6" s="538"/>
      <c r="J6" s="538"/>
      <c r="K6" s="538"/>
      <c r="L6" s="538"/>
      <c r="M6" s="436"/>
      <c r="N6" s="59"/>
      <c r="P6" s="24" t="s">
        <v>15</v>
      </c>
      <c r="Q6" s="447" t="str">
        <f>IF(Q5=0," ",CHOOSE(WEEKDAY(Q5,2),"Понедельник","Вторник","Среда","Четверг","Пятница","Суббота","Воскресенье"))</f>
        <v>Понедельник</v>
      </c>
      <c r="R6" s="396"/>
      <c r="T6" s="617" t="s">
        <v>16</v>
      </c>
      <c r="U6" s="462"/>
      <c r="V6" s="588" t="s">
        <v>17</v>
      </c>
      <c r="W6" s="589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718" t="str">
        <f>IFERROR(VLOOKUP(DeliveryAddress,Table,3,0),1)</f>
        <v>1</v>
      </c>
      <c r="E7" s="719"/>
      <c r="F7" s="719"/>
      <c r="G7" s="719"/>
      <c r="H7" s="719"/>
      <c r="I7" s="719"/>
      <c r="J7" s="719"/>
      <c r="K7" s="719"/>
      <c r="L7" s="719"/>
      <c r="M7" s="612"/>
      <c r="N7" s="60"/>
      <c r="P7" s="24"/>
      <c r="Q7" s="42"/>
      <c r="R7" s="42"/>
      <c r="T7" s="393"/>
      <c r="U7" s="462"/>
      <c r="V7" s="590"/>
      <c r="W7" s="591"/>
      <c r="AB7" s="51"/>
      <c r="AC7" s="51"/>
      <c r="AD7" s="51"/>
      <c r="AE7" s="51"/>
    </row>
    <row r="8" spans="1:32" s="379" customFormat="1" ht="25.5" customHeight="1" x14ac:dyDescent="0.2">
      <c r="A8" s="452" t="s">
        <v>18</v>
      </c>
      <c r="B8" s="403"/>
      <c r="C8" s="404"/>
      <c r="D8" s="731"/>
      <c r="E8" s="732"/>
      <c r="F8" s="732"/>
      <c r="G8" s="732"/>
      <c r="H8" s="732"/>
      <c r="I8" s="732"/>
      <c r="J8" s="732"/>
      <c r="K8" s="732"/>
      <c r="L8" s="732"/>
      <c r="M8" s="733"/>
      <c r="N8" s="61"/>
      <c r="P8" s="24" t="s">
        <v>19</v>
      </c>
      <c r="Q8" s="611">
        <v>0.45833333333333331</v>
      </c>
      <c r="R8" s="612"/>
      <c r="T8" s="393"/>
      <c r="U8" s="462"/>
      <c r="V8" s="590"/>
      <c r="W8" s="591"/>
      <c r="AB8" s="51"/>
      <c r="AC8" s="51"/>
      <c r="AD8" s="51"/>
      <c r="AE8" s="51"/>
    </row>
    <row r="9" spans="1:32" s="379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491"/>
      <c r="E9" s="492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580" t="str">
        <f>IF(AND($A$9="Тип доверенности/получателя при получении в адресе перегруза:",$D$9="Разовая доверенность"),"Введите ФИО","")</f>
        <v/>
      </c>
      <c r="I9" s="492"/>
      <c r="J9" s="58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92"/>
      <c r="L9" s="492"/>
      <c r="M9" s="492"/>
      <c r="N9" s="377"/>
      <c r="P9" s="26" t="s">
        <v>20</v>
      </c>
      <c r="Q9" s="671"/>
      <c r="R9" s="480"/>
      <c r="T9" s="393"/>
      <c r="U9" s="462"/>
      <c r="V9" s="592"/>
      <c r="W9" s="593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491"/>
      <c r="E10" s="492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541" t="str">
        <f>IFERROR(VLOOKUP($D$10,Proxy,2,FALSE),"")</f>
        <v/>
      </c>
      <c r="I10" s="393"/>
      <c r="J10" s="393"/>
      <c r="K10" s="393"/>
      <c r="L10" s="393"/>
      <c r="M10" s="393"/>
      <c r="N10" s="378"/>
      <c r="P10" s="26" t="s">
        <v>21</v>
      </c>
      <c r="Q10" s="618"/>
      <c r="R10" s="619"/>
      <c r="U10" s="24" t="s">
        <v>22</v>
      </c>
      <c r="V10" s="789" t="s">
        <v>23</v>
      </c>
      <c r="W10" s="589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4"/>
      <c r="R11" s="436"/>
      <c r="U11" s="24" t="s">
        <v>26</v>
      </c>
      <c r="V11" s="479" t="s">
        <v>27</v>
      </c>
      <c r="W11" s="480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97" t="s">
        <v>28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2"/>
      <c r="P12" s="24" t="s">
        <v>29</v>
      </c>
      <c r="Q12" s="611"/>
      <c r="R12" s="612"/>
      <c r="S12" s="23"/>
      <c r="U12" s="24"/>
      <c r="V12" s="459"/>
      <c r="W12" s="393"/>
      <c r="AB12" s="51"/>
      <c r="AC12" s="51"/>
      <c r="AD12" s="51"/>
      <c r="AE12" s="51"/>
    </row>
    <row r="13" spans="1:32" s="379" customFormat="1" ht="23.25" customHeight="1" x14ac:dyDescent="0.2">
      <c r="A13" s="597" t="s">
        <v>30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2"/>
      <c r="O13" s="26"/>
      <c r="P13" s="26" t="s">
        <v>31</v>
      </c>
      <c r="Q13" s="479"/>
      <c r="R13" s="48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97" t="s">
        <v>32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599" t="s">
        <v>33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3"/>
      <c r="P15" s="645" t="s">
        <v>34</v>
      </c>
      <c r="Q15" s="459"/>
      <c r="R15" s="459"/>
      <c r="S15" s="459"/>
      <c r="T15" s="4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46"/>
      <c r="Q16" s="646"/>
      <c r="R16" s="646"/>
      <c r="S16" s="646"/>
      <c r="T16" s="64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4" t="s">
        <v>35</v>
      </c>
      <c r="B17" s="414" t="s">
        <v>36</v>
      </c>
      <c r="C17" s="667" t="s">
        <v>37</v>
      </c>
      <c r="D17" s="414" t="s">
        <v>38</v>
      </c>
      <c r="E17" s="415"/>
      <c r="F17" s="414" t="s">
        <v>39</v>
      </c>
      <c r="G17" s="414" t="s">
        <v>40</v>
      </c>
      <c r="H17" s="414" t="s">
        <v>41</v>
      </c>
      <c r="I17" s="414" t="s">
        <v>42</v>
      </c>
      <c r="J17" s="414" t="s">
        <v>43</v>
      </c>
      <c r="K17" s="414" t="s">
        <v>44</v>
      </c>
      <c r="L17" s="414" t="s">
        <v>45</v>
      </c>
      <c r="M17" s="414" t="s">
        <v>46</v>
      </c>
      <c r="N17" s="414" t="s">
        <v>47</v>
      </c>
      <c r="O17" s="414" t="s">
        <v>48</v>
      </c>
      <c r="P17" s="414" t="s">
        <v>49</v>
      </c>
      <c r="Q17" s="693"/>
      <c r="R17" s="693"/>
      <c r="S17" s="693"/>
      <c r="T17" s="415"/>
      <c r="U17" s="423" t="s">
        <v>50</v>
      </c>
      <c r="V17" s="411"/>
      <c r="W17" s="414" t="s">
        <v>51</v>
      </c>
      <c r="X17" s="414" t="s">
        <v>52</v>
      </c>
      <c r="Y17" s="424" t="s">
        <v>53</v>
      </c>
      <c r="Z17" s="414" t="s">
        <v>54</v>
      </c>
      <c r="AA17" s="469" t="s">
        <v>55</v>
      </c>
      <c r="AB17" s="469" t="s">
        <v>56</v>
      </c>
      <c r="AC17" s="469" t="s">
        <v>57</v>
      </c>
      <c r="AD17" s="469" t="s">
        <v>58</v>
      </c>
      <c r="AE17" s="470"/>
      <c r="AF17" s="471"/>
      <c r="AG17" s="682"/>
      <c r="BD17" s="555" t="s">
        <v>59</v>
      </c>
    </row>
    <row r="18" spans="1:68" ht="14.25" customHeight="1" x14ac:dyDescent="0.2">
      <c r="A18" s="433"/>
      <c r="B18" s="433"/>
      <c r="C18" s="433"/>
      <c r="D18" s="416"/>
      <c r="E18" s="417"/>
      <c r="F18" s="433"/>
      <c r="G18" s="433"/>
      <c r="H18" s="433"/>
      <c r="I18" s="433"/>
      <c r="J18" s="433"/>
      <c r="K18" s="433"/>
      <c r="L18" s="433"/>
      <c r="M18" s="433"/>
      <c r="N18" s="433"/>
      <c r="O18" s="433"/>
      <c r="P18" s="416"/>
      <c r="Q18" s="694"/>
      <c r="R18" s="694"/>
      <c r="S18" s="694"/>
      <c r="T18" s="417"/>
      <c r="U18" s="380" t="s">
        <v>60</v>
      </c>
      <c r="V18" s="380" t="s">
        <v>61</v>
      </c>
      <c r="W18" s="433"/>
      <c r="X18" s="433"/>
      <c r="Y18" s="425"/>
      <c r="Z18" s="433"/>
      <c r="AA18" s="530"/>
      <c r="AB18" s="530"/>
      <c r="AC18" s="530"/>
      <c r="AD18" s="472"/>
      <c r="AE18" s="473"/>
      <c r="AF18" s="474"/>
      <c r="AG18" s="683"/>
      <c r="BD18" s="393"/>
    </row>
    <row r="19" spans="1:68" ht="27.75" hidden="1" customHeight="1" x14ac:dyDescent="0.2">
      <c r="A19" s="406" t="s">
        <v>62</v>
      </c>
      <c r="B19" s="407"/>
      <c r="C19" s="407"/>
      <c r="D19" s="407"/>
      <c r="E19" s="407"/>
      <c r="F19" s="407"/>
      <c r="G19" s="407"/>
      <c r="H19" s="407"/>
      <c r="I19" s="407"/>
      <c r="J19" s="407"/>
      <c r="K19" s="407"/>
      <c r="L19" s="407"/>
      <c r="M19" s="407"/>
      <c r="N19" s="407"/>
      <c r="O19" s="407"/>
      <c r="P19" s="407"/>
      <c r="Q19" s="407"/>
      <c r="R19" s="407"/>
      <c r="S19" s="407"/>
      <c r="T19" s="407"/>
      <c r="U19" s="407"/>
      <c r="V19" s="407"/>
      <c r="W19" s="407"/>
      <c r="X19" s="407"/>
      <c r="Y19" s="407"/>
      <c r="Z19" s="407"/>
      <c r="AA19" s="48"/>
      <c r="AB19" s="48"/>
      <c r="AC19" s="48"/>
    </row>
    <row r="20" spans="1:68" ht="16.5" hidden="1" customHeight="1" x14ac:dyDescent="0.25">
      <c r="A20" s="397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81"/>
      <c r="AB20" s="381"/>
      <c r="AC20" s="381"/>
    </row>
    <row r="21" spans="1:68" ht="14.25" hidden="1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82"/>
      <c r="AB21" s="382"/>
      <c r="AC21" s="382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5">
        <v>4680115885004</v>
      </c>
      <c r="E22" s="396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5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9"/>
      <c r="R22" s="399"/>
      <c r="S22" s="399"/>
      <c r="T22" s="400"/>
      <c r="U22" s="34"/>
      <c r="V22" s="34"/>
      <c r="W22" s="35" t="s">
        <v>68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8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19"/>
      <c r="P23" s="402" t="s">
        <v>69</v>
      </c>
      <c r="Q23" s="403"/>
      <c r="R23" s="403"/>
      <c r="S23" s="403"/>
      <c r="T23" s="403"/>
      <c r="U23" s="403"/>
      <c r="V23" s="404"/>
      <c r="W23" s="37" t="s">
        <v>70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19"/>
      <c r="P24" s="402" t="s">
        <v>69</v>
      </c>
      <c r="Q24" s="403"/>
      <c r="R24" s="403"/>
      <c r="S24" s="403"/>
      <c r="T24" s="403"/>
      <c r="U24" s="403"/>
      <c r="V24" s="404"/>
      <c r="W24" s="37" t="s">
        <v>68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82"/>
      <c r="AB25" s="382"/>
      <c r="AC25" s="382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95">
        <v>4680115885912</v>
      </c>
      <c r="E26" s="396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54" t="s">
        <v>75</v>
      </c>
      <c r="Q26" s="399"/>
      <c r="R26" s="399"/>
      <c r="S26" s="399"/>
      <c r="T26" s="400"/>
      <c r="U26" s="34"/>
      <c r="V26" s="34"/>
      <c r="W26" s="35" t="s">
        <v>68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95">
        <v>4607091383881</v>
      </c>
      <c r="E27" s="396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5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9"/>
      <c r="R27" s="399"/>
      <c r="S27" s="399"/>
      <c r="T27" s="400"/>
      <c r="U27" s="34"/>
      <c r="V27" s="34"/>
      <c r="W27" s="35" t="s">
        <v>68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95">
        <v>4607091388237</v>
      </c>
      <c r="E28" s="396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7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9"/>
      <c r="R28" s="399"/>
      <c r="S28" s="399"/>
      <c r="T28" s="400"/>
      <c r="U28" s="34"/>
      <c r="V28" s="34"/>
      <c r="W28" s="35" t="s">
        <v>68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95">
        <v>4607091383935</v>
      </c>
      <c r="E29" s="396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72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9"/>
      <c r="R29" s="399"/>
      <c r="S29" s="399"/>
      <c r="T29" s="400"/>
      <c r="U29" s="34"/>
      <c r="V29" s="34"/>
      <c r="W29" s="35" t="s">
        <v>68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95">
        <v>4607091383935</v>
      </c>
      <c r="E30" s="396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76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9"/>
      <c r="R30" s="399"/>
      <c r="S30" s="399"/>
      <c r="T30" s="400"/>
      <c r="U30" s="34"/>
      <c r="V30" s="34"/>
      <c r="W30" s="35" t="s">
        <v>68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95">
        <v>4680115881990</v>
      </c>
      <c r="E31" s="396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73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9"/>
      <c r="R31" s="399"/>
      <c r="S31" s="399"/>
      <c r="T31" s="400"/>
      <c r="U31" s="34"/>
      <c r="V31" s="34"/>
      <c r="W31" s="35" t="s">
        <v>68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95">
        <v>4680115881853</v>
      </c>
      <c r="E32" s="396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721" t="s">
        <v>87</v>
      </c>
      <c r="Q32" s="399"/>
      <c r="R32" s="399"/>
      <c r="S32" s="399"/>
      <c r="T32" s="400"/>
      <c r="U32" s="34"/>
      <c r="V32" s="34"/>
      <c r="W32" s="35" t="s">
        <v>68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95">
        <v>4680115885905</v>
      </c>
      <c r="E33" s="396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523" t="s">
        <v>90</v>
      </c>
      <c r="Q33" s="399"/>
      <c r="R33" s="399"/>
      <c r="S33" s="399"/>
      <c r="T33" s="400"/>
      <c r="U33" s="34"/>
      <c r="V33" s="34"/>
      <c r="W33" s="35" t="s">
        <v>68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95">
        <v>4607091383911</v>
      </c>
      <c r="E34" s="396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5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9"/>
      <c r="R34" s="399"/>
      <c r="S34" s="399"/>
      <c r="T34" s="400"/>
      <c r="U34" s="34"/>
      <c r="V34" s="34"/>
      <c r="W34" s="35" t="s">
        <v>68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95">
        <v>4607091388244</v>
      </c>
      <c r="E35" s="396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0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9"/>
      <c r="R35" s="399"/>
      <c r="S35" s="399"/>
      <c r="T35" s="400"/>
      <c r="U35" s="34"/>
      <c r="V35" s="34"/>
      <c r="W35" s="35" t="s">
        <v>68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8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19"/>
      <c r="P36" s="402" t="s">
        <v>69</v>
      </c>
      <c r="Q36" s="403"/>
      <c r="R36" s="403"/>
      <c r="S36" s="403"/>
      <c r="T36" s="403"/>
      <c r="U36" s="403"/>
      <c r="V36" s="404"/>
      <c r="W36" s="37" t="s">
        <v>70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19"/>
      <c r="P37" s="402" t="s">
        <v>69</v>
      </c>
      <c r="Q37" s="403"/>
      <c r="R37" s="403"/>
      <c r="S37" s="403"/>
      <c r="T37" s="403"/>
      <c r="U37" s="403"/>
      <c r="V37" s="404"/>
      <c r="W37" s="37" t="s">
        <v>68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82"/>
      <c r="AB38" s="382"/>
      <c r="AC38" s="382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95">
        <v>4607091388503</v>
      </c>
      <c r="E39" s="396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71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9"/>
      <c r="R39" s="399"/>
      <c r="S39" s="399"/>
      <c r="T39" s="400"/>
      <c r="U39" s="34"/>
      <c r="V39" s="34"/>
      <c r="W39" s="35" t="s">
        <v>68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8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19"/>
      <c r="P40" s="402" t="s">
        <v>69</v>
      </c>
      <c r="Q40" s="403"/>
      <c r="R40" s="403"/>
      <c r="S40" s="403"/>
      <c r="T40" s="403"/>
      <c r="U40" s="403"/>
      <c r="V40" s="404"/>
      <c r="W40" s="37" t="s">
        <v>70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19"/>
      <c r="P41" s="402" t="s">
        <v>69</v>
      </c>
      <c r="Q41" s="403"/>
      <c r="R41" s="403"/>
      <c r="S41" s="403"/>
      <c r="T41" s="403"/>
      <c r="U41" s="403"/>
      <c r="V41" s="404"/>
      <c r="W41" s="37" t="s">
        <v>68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82"/>
      <c r="AB42" s="382"/>
      <c r="AC42" s="382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95">
        <v>4607091388282</v>
      </c>
      <c r="E43" s="396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6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9"/>
      <c r="R43" s="399"/>
      <c r="S43" s="399"/>
      <c r="T43" s="400"/>
      <c r="U43" s="34"/>
      <c r="V43" s="34"/>
      <c r="W43" s="35" t="s">
        <v>68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8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19"/>
      <c r="P44" s="402" t="s">
        <v>69</v>
      </c>
      <c r="Q44" s="403"/>
      <c r="R44" s="403"/>
      <c r="S44" s="403"/>
      <c r="T44" s="403"/>
      <c r="U44" s="403"/>
      <c r="V44" s="404"/>
      <c r="W44" s="37" t="s">
        <v>70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19"/>
      <c r="P45" s="402" t="s">
        <v>69</v>
      </c>
      <c r="Q45" s="403"/>
      <c r="R45" s="403"/>
      <c r="S45" s="403"/>
      <c r="T45" s="403"/>
      <c r="U45" s="403"/>
      <c r="V45" s="404"/>
      <c r="W45" s="37" t="s">
        <v>68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82"/>
      <c r="AB46" s="382"/>
      <c r="AC46" s="382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95">
        <v>4607091389111</v>
      </c>
      <c r="E47" s="396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7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9"/>
      <c r="R47" s="399"/>
      <c r="S47" s="399"/>
      <c r="T47" s="400"/>
      <c r="U47" s="34"/>
      <c r="V47" s="34"/>
      <c r="W47" s="35" t="s">
        <v>68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8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19"/>
      <c r="P48" s="402" t="s">
        <v>69</v>
      </c>
      <c r="Q48" s="403"/>
      <c r="R48" s="403"/>
      <c r="S48" s="403"/>
      <c r="T48" s="403"/>
      <c r="U48" s="403"/>
      <c r="V48" s="404"/>
      <c r="W48" s="37" t="s">
        <v>70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19"/>
      <c r="P49" s="402" t="s">
        <v>69</v>
      </c>
      <c r="Q49" s="403"/>
      <c r="R49" s="403"/>
      <c r="S49" s="403"/>
      <c r="T49" s="403"/>
      <c r="U49" s="403"/>
      <c r="V49" s="404"/>
      <c r="W49" s="37" t="s">
        <v>68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06" t="s">
        <v>107</v>
      </c>
      <c r="B50" s="407"/>
      <c r="C50" s="407"/>
      <c r="D50" s="407"/>
      <c r="E50" s="407"/>
      <c r="F50" s="407"/>
      <c r="G50" s="407"/>
      <c r="H50" s="407"/>
      <c r="I50" s="407"/>
      <c r="J50" s="407"/>
      <c r="K50" s="407"/>
      <c r="L50" s="407"/>
      <c r="M50" s="407"/>
      <c r="N50" s="407"/>
      <c r="O50" s="407"/>
      <c r="P50" s="407"/>
      <c r="Q50" s="407"/>
      <c r="R50" s="407"/>
      <c r="S50" s="407"/>
      <c r="T50" s="407"/>
      <c r="U50" s="407"/>
      <c r="V50" s="407"/>
      <c r="W50" s="407"/>
      <c r="X50" s="407"/>
      <c r="Y50" s="407"/>
      <c r="Z50" s="407"/>
      <c r="AA50" s="48"/>
      <c r="AB50" s="48"/>
      <c r="AC50" s="48"/>
    </row>
    <row r="51" spans="1:68" ht="16.5" hidden="1" customHeight="1" x14ac:dyDescent="0.25">
      <c r="A51" s="397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81"/>
      <c r="AB51" s="381"/>
      <c r="AC51" s="381"/>
    </row>
    <row r="52" spans="1:68" ht="14.25" hidden="1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82"/>
      <c r="AB52" s="382"/>
      <c r="AC52" s="382"/>
    </row>
    <row r="53" spans="1:68" ht="16.5" hidden="1" customHeight="1" x14ac:dyDescent="0.25">
      <c r="A53" s="54" t="s">
        <v>110</v>
      </c>
      <c r="B53" s="54" t="s">
        <v>111</v>
      </c>
      <c r="C53" s="31">
        <v>4301011380</v>
      </c>
      <c r="D53" s="395">
        <v>4607091385670</v>
      </c>
      <c r="E53" s="396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67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9"/>
      <c r="R53" s="399"/>
      <c r="S53" s="399"/>
      <c r="T53" s="400"/>
      <c r="U53" s="34"/>
      <c r="V53" s="34"/>
      <c r="W53" s="35" t="s">
        <v>68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95">
        <v>4607091385670</v>
      </c>
      <c r="E54" s="396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4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9"/>
      <c r="R54" s="399"/>
      <c r="S54" s="399"/>
      <c r="T54" s="400"/>
      <c r="U54" s="34"/>
      <c r="V54" s="34"/>
      <c r="W54" s="35" t="s">
        <v>68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95">
        <v>4680115883956</v>
      </c>
      <c r="E55" s="396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6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9"/>
      <c r="R55" s="399"/>
      <c r="S55" s="399"/>
      <c r="T55" s="400"/>
      <c r="U55" s="34"/>
      <c r="V55" s="34"/>
      <c r="W55" s="35" t="s">
        <v>68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118</v>
      </c>
      <c r="B56" s="54" t="s">
        <v>119</v>
      </c>
      <c r="C56" s="31">
        <v>4301011382</v>
      </c>
      <c r="D56" s="395">
        <v>4607091385687</v>
      </c>
      <c r="E56" s="396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78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9"/>
      <c r="R56" s="399"/>
      <c r="S56" s="399"/>
      <c r="T56" s="400"/>
      <c r="U56" s="34"/>
      <c r="V56" s="34"/>
      <c r="W56" s="35" t="s">
        <v>68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95">
        <v>4680115882539</v>
      </c>
      <c r="E57" s="396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48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9"/>
      <c r="R57" s="399"/>
      <c r="S57" s="399"/>
      <c r="T57" s="400"/>
      <c r="U57" s="34"/>
      <c r="V57" s="34"/>
      <c r="W57" s="35" t="s">
        <v>68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95">
        <v>4680115883949</v>
      </c>
      <c r="E58" s="396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43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9"/>
      <c r="R58" s="399"/>
      <c r="S58" s="399"/>
      <c r="T58" s="400"/>
      <c r="U58" s="34"/>
      <c r="V58" s="34"/>
      <c r="W58" s="35" t="s">
        <v>68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18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19"/>
      <c r="P59" s="402" t="s">
        <v>69</v>
      </c>
      <c r="Q59" s="403"/>
      <c r="R59" s="403"/>
      <c r="S59" s="403"/>
      <c r="T59" s="403"/>
      <c r="U59" s="403"/>
      <c r="V59" s="404"/>
      <c r="W59" s="37" t="s">
        <v>70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19"/>
      <c r="P60" s="402" t="s">
        <v>69</v>
      </c>
      <c r="Q60" s="403"/>
      <c r="R60" s="403"/>
      <c r="S60" s="403"/>
      <c r="T60" s="403"/>
      <c r="U60" s="403"/>
      <c r="V60" s="404"/>
      <c r="W60" s="37" t="s">
        <v>68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82"/>
      <c r="AB61" s="382"/>
      <c r="AC61" s="382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95">
        <v>4680115885233</v>
      </c>
      <c r="E62" s="396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43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9"/>
      <c r="R62" s="399"/>
      <c r="S62" s="399"/>
      <c r="T62" s="400"/>
      <c r="U62" s="34"/>
      <c r="V62" s="34"/>
      <c r="W62" s="35" t="s">
        <v>68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95">
        <v>4680115884915</v>
      </c>
      <c r="E63" s="396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9"/>
      <c r="R63" s="399"/>
      <c r="S63" s="399"/>
      <c r="T63" s="400"/>
      <c r="U63" s="34"/>
      <c r="V63" s="34"/>
      <c r="W63" s="35" t="s">
        <v>68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8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19"/>
      <c r="P64" s="402" t="s">
        <v>69</v>
      </c>
      <c r="Q64" s="403"/>
      <c r="R64" s="403"/>
      <c r="S64" s="403"/>
      <c r="T64" s="403"/>
      <c r="U64" s="403"/>
      <c r="V64" s="404"/>
      <c r="W64" s="37" t="s">
        <v>70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19"/>
      <c r="P65" s="402" t="s">
        <v>69</v>
      </c>
      <c r="Q65" s="403"/>
      <c r="R65" s="403"/>
      <c r="S65" s="403"/>
      <c r="T65" s="403"/>
      <c r="U65" s="403"/>
      <c r="V65" s="404"/>
      <c r="W65" s="37" t="s">
        <v>68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397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81"/>
      <c r="AB66" s="381"/>
      <c r="AC66" s="381"/>
    </row>
    <row r="67" spans="1:68" ht="14.25" hidden="1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82"/>
      <c r="AB67" s="382"/>
      <c r="AC67" s="382"/>
    </row>
    <row r="68" spans="1:68" ht="27" hidden="1" customHeight="1" x14ac:dyDescent="0.25">
      <c r="A68" s="54" t="s">
        <v>129</v>
      </c>
      <c r="B68" s="54" t="s">
        <v>130</v>
      </c>
      <c r="C68" s="31">
        <v>4301011452</v>
      </c>
      <c r="D68" s="395">
        <v>4680115881426</v>
      </c>
      <c r="E68" s="396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112</v>
      </c>
      <c r="L68" s="32"/>
      <c r="M68" s="33" t="s">
        <v>113</v>
      </c>
      <c r="N68" s="33"/>
      <c r="O68" s="32">
        <v>50</v>
      </c>
      <c r="P68" s="7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9"/>
      <c r="R68" s="399"/>
      <c r="S68" s="399"/>
      <c r="T68" s="400"/>
      <c r="U68" s="34"/>
      <c r="V68" s="34"/>
      <c r="W68" s="35" t="s">
        <v>68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129</v>
      </c>
      <c r="B69" s="54" t="s">
        <v>131</v>
      </c>
      <c r="C69" s="31">
        <v>4301011481</v>
      </c>
      <c r="D69" s="395">
        <v>4680115881426</v>
      </c>
      <c r="E69" s="396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112</v>
      </c>
      <c r="L69" s="32"/>
      <c r="M69" s="33" t="s">
        <v>132</v>
      </c>
      <c r="N69" s="33"/>
      <c r="O69" s="32">
        <v>55</v>
      </c>
      <c r="P69" s="61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9"/>
      <c r="R69" s="399"/>
      <c r="S69" s="399"/>
      <c r="T69" s="400"/>
      <c r="U69" s="34"/>
      <c r="V69" s="34"/>
      <c r="W69" s="35" t="s">
        <v>68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133</v>
      </c>
      <c r="B70" s="54" t="s">
        <v>134</v>
      </c>
      <c r="C70" s="31">
        <v>4301011386</v>
      </c>
      <c r="D70" s="395">
        <v>4680115880283</v>
      </c>
      <c r="E70" s="396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74</v>
      </c>
      <c r="L70" s="32"/>
      <c r="M70" s="33" t="s">
        <v>113</v>
      </c>
      <c r="N70" s="33"/>
      <c r="O70" s="32">
        <v>45</v>
      </c>
      <c r="P70" s="4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9"/>
      <c r="R70" s="399"/>
      <c r="S70" s="399"/>
      <c r="T70" s="400"/>
      <c r="U70" s="34"/>
      <c r="V70" s="34"/>
      <c r="W70" s="35" t="s">
        <v>68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135</v>
      </c>
      <c r="B71" s="54" t="s">
        <v>136</v>
      </c>
      <c r="C71" s="31">
        <v>4301011432</v>
      </c>
      <c r="D71" s="395">
        <v>4680115882720</v>
      </c>
      <c r="E71" s="396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90</v>
      </c>
      <c r="P71" s="42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9"/>
      <c r="R71" s="399"/>
      <c r="S71" s="399"/>
      <c r="T71" s="400"/>
      <c r="U71" s="34"/>
      <c r="V71" s="34"/>
      <c r="W71" s="35" t="s">
        <v>68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137</v>
      </c>
      <c r="B72" s="54" t="s">
        <v>138</v>
      </c>
      <c r="C72" s="31">
        <v>4301011589</v>
      </c>
      <c r="D72" s="395">
        <v>4680115885899</v>
      </c>
      <c r="E72" s="396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74</v>
      </c>
      <c r="L72" s="32"/>
      <c r="M72" s="33" t="s">
        <v>139</v>
      </c>
      <c r="N72" s="33"/>
      <c r="O72" s="32">
        <v>50</v>
      </c>
      <c r="P72" s="456" t="s">
        <v>140</v>
      </c>
      <c r="Q72" s="399"/>
      <c r="R72" s="399"/>
      <c r="S72" s="399"/>
      <c r="T72" s="400"/>
      <c r="U72" s="34"/>
      <c r="V72" s="34"/>
      <c r="W72" s="35" t="s">
        <v>68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141</v>
      </c>
      <c r="B73" s="54" t="s">
        <v>142</v>
      </c>
      <c r="C73" s="31">
        <v>4301012008</v>
      </c>
      <c r="D73" s="395">
        <v>4680115881525</v>
      </c>
      <c r="E73" s="396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74</v>
      </c>
      <c r="L73" s="32"/>
      <c r="M73" s="33" t="s">
        <v>139</v>
      </c>
      <c r="N73" s="33"/>
      <c r="O73" s="32">
        <v>50</v>
      </c>
      <c r="P73" s="7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9"/>
      <c r="R73" s="399"/>
      <c r="S73" s="399"/>
      <c r="T73" s="400"/>
      <c r="U73" s="34"/>
      <c r="V73" s="34"/>
      <c r="W73" s="35" t="s">
        <v>68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143</v>
      </c>
      <c r="B74" s="54" t="s">
        <v>144</v>
      </c>
      <c r="C74" s="31">
        <v>4301011437</v>
      </c>
      <c r="D74" s="395">
        <v>4680115881419</v>
      </c>
      <c r="E74" s="396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9"/>
      <c r="R74" s="399"/>
      <c r="S74" s="399"/>
      <c r="T74" s="400"/>
      <c r="U74" s="34"/>
      <c r="V74" s="34"/>
      <c r="W74" s="35" t="s">
        <v>68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18"/>
      <c r="B75" s="393"/>
      <c r="C75" s="393"/>
      <c r="D75" s="393"/>
      <c r="E75" s="393"/>
      <c r="F75" s="393"/>
      <c r="G75" s="393"/>
      <c r="H75" s="393"/>
      <c r="I75" s="393"/>
      <c r="J75" s="393"/>
      <c r="K75" s="393"/>
      <c r="L75" s="393"/>
      <c r="M75" s="393"/>
      <c r="N75" s="393"/>
      <c r="O75" s="419"/>
      <c r="P75" s="402" t="s">
        <v>69</v>
      </c>
      <c r="Q75" s="403"/>
      <c r="R75" s="403"/>
      <c r="S75" s="403"/>
      <c r="T75" s="403"/>
      <c r="U75" s="403"/>
      <c r="V75" s="404"/>
      <c r="W75" s="37" t="s">
        <v>70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19"/>
      <c r="P76" s="402" t="s">
        <v>69</v>
      </c>
      <c r="Q76" s="403"/>
      <c r="R76" s="403"/>
      <c r="S76" s="403"/>
      <c r="T76" s="403"/>
      <c r="U76" s="403"/>
      <c r="V76" s="404"/>
      <c r="W76" s="37" t="s">
        <v>68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2" t="s">
        <v>145</v>
      </c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/>
      <c r="S77" s="393"/>
      <c r="T77" s="393"/>
      <c r="U77" s="393"/>
      <c r="V77" s="393"/>
      <c r="W77" s="393"/>
      <c r="X77" s="393"/>
      <c r="Y77" s="393"/>
      <c r="Z77" s="393"/>
      <c r="AA77" s="382"/>
      <c r="AB77" s="382"/>
      <c r="AC77" s="382"/>
    </row>
    <row r="78" spans="1:68" ht="27" hidden="1" customHeight="1" x14ac:dyDescent="0.25">
      <c r="A78" s="54" t="s">
        <v>146</v>
      </c>
      <c r="B78" s="54" t="s">
        <v>147</v>
      </c>
      <c r="C78" s="31">
        <v>4301020298</v>
      </c>
      <c r="D78" s="395">
        <v>4680115881440</v>
      </c>
      <c r="E78" s="396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67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9"/>
      <c r="R78" s="399"/>
      <c r="S78" s="399"/>
      <c r="T78" s="400"/>
      <c r="U78" s="34"/>
      <c r="V78" s="34"/>
      <c r="W78" s="35" t="s">
        <v>68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148</v>
      </c>
      <c r="B79" s="54" t="s">
        <v>149</v>
      </c>
      <c r="C79" s="31">
        <v>4301020358</v>
      </c>
      <c r="D79" s="395">
        <v>4680115885950</v>
      </c>
      <c r="E79" s="396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74</v>
      </c>
      <c r="L79" s="32"/>
      <c r="M79" s="33" t="s">
        <v>115</v>
      </c>
      <c r="N79" s="33"/>
      <c r="O79" s="32">
        <v>50</v>
      </c>
      <c r="P79" s="776" t="s">
        <v>150</v>
      </c>
      <c r="Q79" s="399"/>
      <c r="R79" s="399"/>
      <c r="S79" s="399"/>
      <c r="T79" s="400"/>
      <c r="U79" s="34"/>
      <c r="V79" s="34"/>
      <c r="W79" s="35" t="s">
        <v>68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151</v>
      </c>
      <c r="B80" s="54" t="s">
        <v>152</v>
      </c>
      <c r="C80" s="31">
        <v>4301020296</v>
      </c>
      <c r="D80" s="395">
        <v>4680115881433</v>
      </c>
      <c r="E80" s="396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52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9"/>
      <c r="R80" s="399"/>
      <c r="S80" s="399"/>
      <c r="T80" s="400"/>
      <c r="U80" s="34"/>
      <c r="V80" s="34"/>
      <c r="W80" s="35" t="s">
        <v>68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18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19"/>
      <c r="P81" s="402" t="s">
        <v>69</v>
      </c>
      <c r="Q81" s="403"/>
      <c r="R81" s="403"/>
      <c r="S81" s="403"/>
      <c r="T81" s="403"/>
      <c r="U81" s="403"/>
      <c r="V81" s="404"/>
      <c r="W81" s="37" t="s">
        <v>70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19"/>
      <c r="P82" s="402" t="s">
        <v>69</v>
      </c>
      <c r="Q82" s="403"/>
      <c r="R82" s="403"/>
      <c r="S82" s="403"/>
      <c r="T82" s="403"/>
      <c r="U82" s="403"/>
      <c r="V82" s="404"/>
      <c r="W82" s="37" t="s">
        <v>68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82"/>
      <c r="AB83" s="382"/>
      <c r="AC83" s="382"/>
    </row>
    <row r="84" spans="1:68" ht="16.5" hidden="1" customHeight="1" x14ac:dyDescent="0.25">
      <c r="A84" s="54" t="s">
        <v>153</v>
      </c>
      <c r="B84" s="54" t="s">
        <v>154</v>
      </c>
      <c r="C84" s="31">
        <v>4301031242</v>
      </c>
      <c r="D84" s="395">
        <v>4680115885066</v>
      </c>
      <c r="E84" s="396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54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9"/>
      <c r="R84" s="399"/>
      <c r="S84" s="399"/>
      <c r="T84" s="400"/>
      <c r="U84" s="34"/>
      <c r="V84" s="34"/>
      <c r="W84" s="35" t="s">
        <v>68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155</v>
      </c>
      <c r="B85" s="54" t="s">
        <v>156</v>
      </c>
      <c r="C85" s="31">
        <v>4301031240</v>
      </c>
      <c r="D85" s="395">
        <v>4680115885042</v>
      </c>
      <c r="E85" s="396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46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9"/>
      <c r="R85" s="399"/>
      <c r="S85" s="399"/>
      <c r="T85" s="400"/>
      <c r="U85" s="34"/>
      <c r="V85" s="34"/>
      <c r="W85" s="35" t="s">
        <v>68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157</v>
      </c>
      <c r="B86" s="54" t="s">
        <v>158</v>
      </c>
      <c r="C86" s="31">
        <v>4301031315</v>
      </c>
      <c r="D86" s="395">
        <v>4680115885080</v>
      </c>
      <c r="E86" s="396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9"/>
      <c r="R86" s="399"/>
      <c r="S86" s="399"/>
      <c r="T86" s="400"/>
      <c r="U86" s="34"/>
      <c r="V86" s="34"/>
      <c r="W86" s="35" t="s">
        <v>68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159</v>
      </c>
      <c r="B87" s="54" t="s">
        <v>160</v>
      </c>
      <c r="C87" s="31">
        <v>4301031243</v>
      </c>
      <c r="D87" s="395">
        <v>4680115885073</v>
      </c>
      <c r="E87" s="396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64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9"/>
      <c r="R87" s="399"/>
      <c r="S87" s="399"/>
      <c r="T87" s="400"/>
      <c r="U87" s="34"/>
      <c r="V87" s="34"/>
      <c r="W87" s="35" t="s">
        <v>68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161</v>
      </c>
      <c r="B88" s="54" t="s">
        <v>162</v>
      </c>
      <c r="C88" s="31">
        <v>4301031241</v>
      </c>
      <c r="D88" s="395">
        <v>4680115885059</v>
      </c>
      <c r="E88" s="396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5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9"/>
      <c r="R88" s="399"/>
      <c r="S88" s="399"/>
      <c r="T88" s="400"/>
      <c r="U88" s="34"/>
      <c r="V88" s="34"/>
      <c r="W88" s="35" t="s">
        <v>68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163</v>
      </c>
      <c r="B89" s="54" t="s">
        <v>164</v>
      </c>
      <c r="C89" s="31">
        <v>4301031316</v>
      </c>
      <c r="D89" s="395">
        <v>4680115885097</v>
      </c>
      <c r="E89" s="396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63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9"/>
      <c r="R89" s="399"/>
      <c r="S89" s="399"/>
      <c r="T89" s="400"/>
      <c r="U89" s="34"/>
      <c r="V89" s="34"/>
      <c r="W89" s="35" t="s">
        <v>68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18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19"/>
      <c r="P90" s="402" t="s">
        <v>69</v>
      </c>
      <c r="Q90" s="403"/>
      <c r="R90" s="403"/>
      <c r="S90" s="403"/>
      <c r="T90" s="403"/>
      <c r="U90" s="403"/>
      <c r="V90" s="404"/>
      <c r="W90" s="37" t="s">
        <v>70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19"/>
      <c r="P91" s="402" t="s">
        <v>69</v>
      </c>
      <c r="Q91" s="403"/>
      <c r="R91" s="403"/>
      <c r="S91" s="403"/>
      <c r="T91" s="403"/>
      <c r="U91" s="403"/>
      <c r="V91" s="404"/>
      <c r="W91" s="37" t="s">
        <v>68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82"/>
      <c r="AB92" s="382"/>
      <c r="AC92" s="382"/>
    </row>
    <row r="93" spans="1:68" ht="16.5" hidden="1" customHeight="1" x14ac:dyDescent="0.25">
      <c r="A93" s="54" t="s">
        <v>165</v>
      </c>
      <c r="B93" s="54" t="s">
        <v>166</v>
      </c>
      <c r="C93" s="31">
        <v>4301051823</v>
      </c>
      <c r="D93" s="395">
        <v>4680115881891</v>
      </c>
      <c r="E93" s="396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112</v>
      </c>
      <c r="L93" s="32"/>
      <c r="M93" s="33" t="s">
        <v>67</v>
      </c>
      <c r="N93" s="33"/>
      <c r="O93" s="32">
        <v>40</v>
      </c>
      <c r="P93" s="526" t="s">
        <v>167</v>
      </c>
      <c r="Q93" s="399"/>
      <c r="R93" s="399"/>
      <c r="S93" s="399"/>
      <c r="T93" s="400"/>
      <c r="U93" s="34" t="s">
        <v>168</v>
      </c>
      <c r="V93" s="34"/>
      <c r="W93" s="35" t="s">
        <v>68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169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170</v>
      </c>
      <c r="B94" s="54" t="s">
        <v>171</v>
      </c>
      <c r="C94" s="31">
        <v>4301051846</v>
      </c>
      <c r="D94" s="395">
        <v>4680115885769</v>
      </c>
      <c r="E94" s="396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112</v>
      </c>
      <c r="L94" s="32"/>
      <c r="M94" s="33" t="s">
        <v>115</v>
      </c>
      <c r="N94" s="33"/>
      <c r="O94" s="32">
        <v>45</v>
      </c>
      <c r="P94" s="730" t="s">
        <v>172</v>
      </c>
      <c r="Q94" s="399"/>
      <c r="R94" s="399"/>
      <c r="S94" s="399"/>
      <c r="T94" s="400"/>
      <c r="U94" s="34"/>
      <c r="V94" s="34"/>
      <c r="W94" s="35" t="s">
        <v>68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169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173</v>
      </c>
      <c r="B95" s="54" t="s">
        <v>174</v>
      </c>
      <c r="C95" s="31">
        <v>4301051822</v>
      </c>
      <c r="D95" s="395">
        <v>4680115884410</v>
      </c>
      <c r="E95" s="396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112</v>
      </c>
      <c r="L95" s="32"/>
      <c r="M95" s="33" t="s">
        <v>67</v>
      </c>
      <c r="N95" s="33"/>
      <c r="O95" s="32">
        <v>40</v>
      </c>
      <c r="P95" s="743" t="s">
        <v>175</v>
      </c>
      <c r="Q95" s="399"/>
      <c r="R95" s="399"/>
      <c r="S95" s="399"/>
      <c r="T95" s="400"/>
      <c r="U95" s="34" t="s">
        <v>168</v>
      </c>
      <c r="V95" s="34"/>
      <c r="W95" s="35" t="s">
        <v>68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169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176</v>
      </c>
      <c r="B96" s="54" t="s">
        <v>177</v>
      </c>
      <c r="C96" s="31">
        <v>4301051827</v>
      </c>
      <c r="D96" s="395">
        <v>4680115884403</v>
      </c>
      <c r="E96" s="396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74</v>
      </c>
      <c r="L96" s="32"/>
      <c r="M96" s="33" t="s">
        <v>67</v>
      </c>
      <c r="N96" s="33"/>
      <c r="O96" s="32">
        <v>40</v>
      </c>
      <c r="P96" s="55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9"/>
      <c r="R96" s="399"/>
      <c r="S96" s="399"/>
      <c r="T96" s="400"/>
      <c r="U96" s="34"/>
      <c r="V96" s="34"/>
      <c r="W96" s="35" t="s">
        <v>68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178</v>
      </c>
      <c r="B97" s="54" t="s">
        <v>179</v>
      </c>
      <c r="C97" s="31">
        <v>4301051837</v>
      </c>
      <c r="D97" s="395">
        <v>4680115884311</v>
      </c>
      <c r="E97" s="396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74</v>
      </c>
      <c r="L97" s="32"/>
      <c r="M97" s="33" t="s">
        <v>115</v>
      </c>
      <c r="N97" s="33"/>
      <c r="O97" s="32">
        <v>40</v>
      </c>
      <c r="P97" s="753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9"/>
      <c r="R97" s="399"/>
      <c r="S97" s="399"/>
      <c r="T97" s="400"/>
      <c r="U97" s="34"/>
      <c r="V97" s="34"/>
      <c r="W97" s="35" t="s">
        <v>68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18"/>
      <c r="B98" s="393"/>
      <c r="C98" s="393"/>
      <c r="D98" s="393"/>
      <c r="E98" s="393"/>
      <c r="F98" s="393"/>
      <c r="G98" s="393"/>
      <c r="H98" s="393"/>
      <c r="I98" s="393"/>
      <c r="J98" s="393"/>
      <c r="K98" s="393"/>
      <c r="L98" s="393"/>
      <c r="M98" s="393"/>
      <c r="N98" s="393"/>
      <c r="O98" s="419"/>
      <c r="P98" s="402" t="s">
        <v>69</v>
      </c>
      <c r="Q98" s="403"/>
      <c r="R98" s="403"/>
      <c r="S98" s="403"/>
      <c r="T98" s="403"/>
      <c r="U98" s="403"/>
      <c r="V98" s="404"/>
      <c r="W98" s="37" t="s">
        <v>70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3"/>
      <c r="B99" s="393"/>
      <c r="C99" s="393"/>
      <c r="D99" s="393"/>
      <c r="E99" s="393"/>
      <c r="F99" s="393"/>
      <c r="G99" s="393"/>
      <c r="H99" s="393"/>
      <c r="I99" s="393"/>
      <c r="J99" s="393"/>
      <c r="K99" s="393"/>
      <c r="L99" s="393"/>
      <c r="M99" s="393"/>
      <c r="N99" s="393"/>
      <c r="O99" s="419"/>
      <c r="P99" s="402" t="s">
        <v>69</v>
      </c>
      <c r="Q99" s="403"/>
      <c r="R99" s="403"/>
      <c r="S99" s="403"/>
      <c r="T99" s="403"/>
      <c r="U99" s="403"/>
      <c r="V99" s="404"/>
      <c r="W99" s="37" t="s">
        <v>68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2" t="s">
        <v>180</v>
      </c>
      <c r="B100" s="393"/>
      <c r="C100" s="393"/>
      <c r="D100" s="393"/>
      <c r="E100" s="393"/>
      <c r="F100" s="393"/>
      <c r="G100" s="393"/>
      <c r="H100" s="393"/>
      <c r="I100" s="393"/>
      <c r="J100" s="393"/>
      <c r="K100" s="393"/>
      <c r="L100" s="393"/>
      <c r="M100" s="393"/>
      <c r="N100" s="393"/>
      <c r="O100" s="393"/>
      <c r="P100" s="393"/>
      <c r="Q100" s="393"/>
      <c r="R100" s="393"/>
      <c r="S100" s="393"/>
      <c r="T100" s="393"/>
      <c r="U100" s="393"/>
      <c r="V100" s="393"/>
      <c r="W100" s="393"/>
      <c r="X100" s="393"/>
      <c r="Y100" s="393"/>
      <c r="Z100" s="393"/>
      <c r="AA100" s="382"/>
      <c r="AB100" s="382"/>
      <c r="AC100" s="382"/>
    </row>
    <row r="101" spans="1:68" ht="27" hidden="1" customHeight="1" x14ac:dyDescent="0.25">
      <c r="A101" s="54" t="s">
        <v>181</v>
      </c>
      <c r="B101" s="54" t="s">
        <v>182</v>
      </c>
      <c r="C101" s="31">
        <v>4301060366</v>
      </c>
      <c r="D101" s="395">
        <v>4680115881532</v>
      </c>
      <c r="E101" s="396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112</v>
      </c>
      <c r="L101" s="32"/>
      <c r="M101" s="33" t="s">
        <v>67</v>
      </c>
      <c r="N101" s="33"/>
      <c r="O101" s="32">
        <v>30</v>
      </c>
      <c r="P101" s="50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9"/>
      <c r="R101" s="399"/>
      <c r="S101" s="399"/>
      <c r="T101" s="400"/>
      <c r="U101" s="34"/>
      <c r="V101" s="34"/>
      <c r="W101" s="35" t="s">
        <v>68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181</v>
      </c>
      <c r="B102" s="54" t="s">
        <v>183</v>
      </c>
      <c r="C102" s="31">
        <v>4301060371</v>
      </c>
      <c r="D102" s="395">
        <v>4680115881532</v>
      </c>
      <c r="E102" s="396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112</v>
      </c>
      <c r="L102" s="32"/>
      <c r="M102" s="33" t="s">
        <v>67</v>
      </c>
      <c r="N102" s="33"/>
      <c r="O102" s="32">
        <v>30</v>
      </c>
      <c r="P102" s="4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9"/>
      <c r="R102" s="399"/>
      <c r="S102" s="399"/>
      <c r="T102" s="400"/>
      <c r="U102" s="34"/>
      <c r="V102" s="34"/>
      <c r="W102" s="35" t="s">
        <v>68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4301060351</v>
      </c>
      <c r="D103" s="395">
        <v>4680115881464</v>
      </c>
      <c r="E103" s="396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74</v>
      </c>
      <c r="L103" s="32"/>
      <c r="M103" s="33" t="s">
        <v>115</v>
      </c>
      <c r="N103" s="33"/>
      <c r="O103" s="32">
        <v>30</v>
      </c>
      <c r="P103" s="72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9"/>
      <c r="R103" s="399"/>
      <c r="S103" s="399"/>
      <c r="T103" s="400"/>
      <c r="U103" s="34"/>
      <c r="V103" s="34"/>
      <c r="W103" s="35" t="s">
        <v>68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18"/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419"/>
      <c r="P104" s="402" t="s">
        <v>69</v>
      </c>
      <c r="Q104" s="403"/>
      <c r="R104" s="403"/>
      <c r="S104" s="403"/>
      <c r="T104" s="403"/>
      <c r="U104" s="403"/>
      <c r="V104" s="404"/>
      <c r="W104" s="37" t="s">
        <v>70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3"/>
      <c r="B105" s="393"/>
      <c r="C105" s="393"/>
      <c r="D105" s="393"/>
      <c r="E105" s="393"/>
      <c r="F105" s="393"/>
      <c r="G105" s="393"/>
      <c r="H105" s="393"/>
      <c r="I105" s="393"/>
      <c r="J105" s="393"/>
      <c r="K105" s="393"/>
      <c r="L105" s="393"/>
      <c r="M105" s="393"/>
      <c r="N105" s="393"/>
      <c r="O105" s="419"/>
      <c r="P105" s="402" t="s">
        <v>69</v>
      </c>
      <c r="Q105" s="403"/>
      <c r="R105" s="403"/>
      <c r="S105" s="403"/>
      <c r="T105" s="403"/>
      <c r="U105" s="403"/>
      <c r="V105" s="404"/>
      <c r="W105" s="37" t="s">
        <v>68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397" t="s">
        <v>186</v>
      </c>
      <c r="B106" s="393"/>
      <c r="C106" s="393"/>
      <c r="D106" s="393"/>
      <c r="E106" s="393"/>
      <c r="F106" s="393"/>
      <c r="G106" s="393"/>
      <c r="H106" s="393"/>
      <c r="I106" s="393"/>
      <c r="J106" s="393"/>
      <c r="K106" s="393"/>
      <c r="L106" s="393"/>
      <c r="M106" s="393"/>
      <c r="N106" s="393"/>
      <c r="O106" s="393"/>
      <c r="P106" s="393"/>
      <c r="Q106" s="393"/>
      <c r="R106" s="393"/>
      <c r="S106" s="393"/>
      <c r="T106" s="393"/>
      <c r="U106" s="393"/>
      <c r="V106" s="393"/>
      <c r="W106" s="393"/>
      <c r="X106" s="393"/>
      <c r="Y106" s="393"/>
      <c r="Z106" s="393"/>
      <c r="AA106" s="381"/>
      <c r="AB106" s="381"/>
      <c r="AC106" s="381"/>
    </row>
    <row r="107" spans="1:68" ht="14.25" hidden="1" customHeight="1" x14ac:dyDescent="0.25">
      <c r="A107" s="392" t="s">
        <v>109</v>
      </c>
      <c r="B107" s="393"/>
      <c r="C107" s="393"/>
      <c r="D107" s="393"/>
      <c r="E107" s="393"/>
      <c r="F107" s="393"/>
      <c r="G107" s="393"/>
      <c r="H107" s="393"/>
      <c r="I107" s="393"/>
      <c r="J107" s="393"/>
      <c r="K107" s="393"/>
      <c r="L107" s="393"/>
      <c r="M107" s="393"/>
      <c r="N107" s="393"/>
      <c r="O107" s="393"/>
      <c r="P107" s="393"/>
      <c r="Q107" s="393"/>
      <c r="R107" s="393"/>
      <c r="S107" s="393"/>
      <c r="T107" s="393"/>
      <c r="U107" s="393"/>
      <c r="V107" s="393"/>
      <c r="W107" s="393"/>
      <c r="X107" s="393"/>
      <c r="Y107" s="393"/>
      <c r="Z107" s="393"/>
      <c r="AA107" s="382"/>
      <c r="AB107" s="382"/>
      <c r="AC107" s="382"/>
    </row>
    <row r="108" spans="1:68" ht="27" hidden="1" customHeight="1" x14ac:dyDescent="0.25">
      <c r="A108" s="54" t="s">
        <v>187</v>
      </c>
      <c r="B108" s="54" t="s">
        <v>188</v>
      </c>
      <c r="C108" s="31">
        <v>4301011468</v>
      </c>
      <c r="D108" s="395">
        <v>4680115881327</v>
      </c>
      <c r="E108" s="396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112</v>
      </c>
      <c r="L108" s="32"/>
      <c r="M108" s="33" t="s">
        <v>139</v>
      </c>
      <c r="N108" s="33"/>
      <c r="O108" s="32">
        <v>50</v>
      </c>
      <c r="P108" s="5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9"/>
      <c r="R108" s="399"/>
      <c r="S108" s="399"/>
      <c r="T108" s="400"/>
      <c r="U108" s="34"/>
      <c r="V108" s="34"/>
      <c r="W108" s="35" t="s">
        <v>68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189</v>
      </c>
      <c r="B109" s="54" t="s">
        <v>190</v>
      </c>
      <c r="C109" s="31">
        <v>4301011476</v>
      </c>
      <c r="D109" s="395">
        <v>4680115881518</v>
      </c>
      <c r="E109" s="396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74</v>
      </c>
      <c r="L109" s="32"/>
      <c r="M109" s="33" t="s">
        <v>115</v>
      </c>
      <c r="N109" s="33"/>
      <c r="O109" s="32">
        <v>50</v>
      </c>
      <c r="P109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9"/>
      <c r="R109" s="399"/>
      <c r="S109" s="399"/>
      <c r="T109" s="400"/>
      <c r="U109" s="34"/>
      <c r="V109" s="34"/>
      <c r="W109" s="35" t="s">
        <v>68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191</v>
      </c>
      <c r="B110" s="54" t="s">
        <v>192</v>
      </c>
      <c r="C110" s="31">
        <v>4301012007</v>
      </c>
      <c r="D110" s="395">
        <v>4680115881303</v>
      </c>
      <c r="E110" s="396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74</v>
      </c>
      <c r="L110" s="32"/>
      <c r="M110" s="33" t="s">
        <v>139</v>
      </c>
      <c r="N110" s="33"/>
      <c r="O110" s="32">
        <v>50</v>
      </c>
      <c r="P110" s="46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9"/>
      <c r="R110" s="399"/>
      <c r="S110" s="399"/>
      <c r="T110" s="400"/>
      <c r="U110" s="34"/>
      <c r="V110" s="34"/>
      <c r="W110" s="35" t="s">
        <v>68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18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19"/>
      <c r="P111" s="402" t="s">
        <v>69</v>
      </c>
      <c r="Q111" s="403"/>
      <c r="R111" s="403"/>
      <c r="S111" s="403"/>
      <c r="T111" s="403"/>
      <c r="U111" s="403"/>
      <c r="V111" s="404"/>
      <c r="W111" s="37" t="s">
        <v>70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3"/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419"/>
      <c r="P112" s="402" t="s">
        <v>69</v>
      </c>
      <c r="Q112" s="403"/>
      <c r="R112" s="403"/>
      <c r="S112" s="403"/>
      <c r="T112" s="403"/>
      <c r="U112" s="403"/>
      <c r="V112" s="404"/>
      <c r="W112" s="37" t="s">
        <v>68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2" t="s">
        <v>71</v>
      </c>
      <c r="B113" s="393"/>
      <c r="C113" s="393"/>
      <c r="D113" s="393"/>
      <c r="E113" s="393"/>
      <c r="F113" s="393"/>
      <c r="G113" s="393"/>
      <c r="H113" s="393"/>
      <c r="I113" s="393"/>
      <c r="J113" s="393"/>
      <c r="K113" s="393"/>
      <c r="L113" s="393"/>
      <c r="M113" s="393"/>
      <c r="N113" s="393"/>
      <c r="O113" s="393"/>
      <c r="P113" s="393"/>
      <c r="Q113" s="393"/>
      <c r="R113" s="393"/>
      <c r="S113" s="393"/>
      <c r="T113" s="393"/>
      <c r="U113" s="393"/>
      <c r="V113" s="393"/>
      <c r="W113" s="393"/>
      <c r="X113" s="393"/>
      <c r="Y113" s="393"/>
      <c r="Z113" s="393"/>
      <c r="AA113" s="382"/>
      <c r="AB113" s="382"/>
      <c r="AC113" s="382"/>
    </row>
    <row r="114" spans="1:68" ht="27" hidden="1" customHeight="1" x14ac:dyDescent="0.25">
      <c r="A114" s="54" t="s">
        <v>193</v>
      </c>
      <c r="B114" s="54" t="s">
        <v>194</v>
      </c>
      <c r="C114" s="31">
        <v>4301051437</v>
      </c>
      <c r="D114" s="395">
        <v>4607091386967</v>
      </c>
      <c r="E114" s="396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112</v>
      </c>
      <c r="L114" s="32"/>
      <c r="M114" s="33" t="s">
        <v>115</v>
      </c>
      <c r="N114" s="33"/>
      <c r="O114" s="32">
        <v>45</v>
      </c>
      <c r="P114" s="50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9"/>
      <c r="R114" s="399"/>
      <c r="S114" s="399"/>
      <c r="T114" s="400"/>
      <c r="U114" s="34"/>
      <c r="V114" s="34"/>
      <c r="W114" s="35" t="s">
        <v>68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193</v>
      </c>
      <c r="B115" s="54" t="s">
        <v>195</v>
      </c>
      <c r="C115" s="31">
        <v>4301051543</v>
      </c>
      <c r="D115" s="395">
        <v>4607091386967</v>
      </c>
      <c r="E115" s="396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112</v>
      </c>
      <c r="L115" s="32"/>
      <c r="M115" s="33" t="s">
        <v>67</v>
      </c>
      <c r="N115" s="33"/>
      <c r="O115" s="32">
        <v>45</v>
      </c>
      <c r="P115" s="59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9"/>
      <c r="R115" s="399"/>
      <c r="S115" s="399"/>
      <c r="T115" s="400"/>
      <c r="U115" s="34"/>
      <c r="V115" s="34"/>
      <c r="W115" s="35" t="s">
        <v>68</v>
      </c>
      <c r="X115" s="386">
        <v>0</v>
      </c>
      <c r="Y115" s="387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196</v>
      </c>
      <c r="B116" s="54" t="s">
        <v>197</v>
      </c>
      <c r="C116" s="31">
        <v>4301051436</v>
      </c>
      <c r="D116" s="395">
        <v>4607091385731</v>
      </c>
      <c r="E116" s="396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643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9"/>
      <c r="R116" s="399"/>
      <c r="S116" s="399"/>
      <c r="T116" s="400"/>
      <c r="U116" s="34"/>
      <c r="V116" s="34"/>
      <c r="W116" s="35" t="s">
        <v>68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198</v>
      </c>
      <c r="B117" s="54" t="s">
        <v>199</v>
      </c>
      <c r="C117" s="31">
        <v>4301051438</v>
      </c>
      <c r="D117" s="395">
        <v>4680115880894</v>
      </c>
      <c r="E117" s="396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74</v>
      </c>
      <c r="L117" s="32"/>
      <c r="M117" s="33" t="s">
        <v>115</v>
      </c>
      <c r="N117" s="33"/>
      <c r="O117" s="32">
        <v>45</v>
      </c>
      <c r="P117" s="6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9"/>
      <c r="R117" s="399"/>
      <c r="S117" s="399"/>
      <c r="T117" s="400"/>
      <c r="U117" s="34"/>
      <c r="V117" s="34"/>
      <c r="W117" s="35" t="s">
        <v>68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200</v>
      </c>
      <c r="B118" s="54" t="s">
        <v>201</v>
      </c>
      <c r="C118" s="31">
        <v>4301051439</v>
      </c>
      <c r="D118" s="395">
        <v>4680115880214</v>
      </c>
      <c r="E118" s="396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74</v>
      </c>
      <c r="L118" s="32"/>
      <c r="M118" s="33" t="s">
        <v>115</v>
      </c>
      <c r="N118" s="33"/>
      <c r="O118" s="32">
        <v>45</v>
      </c>
      <c r="P118" s="67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9"/>
      <c r="R118" s="399"/>
      <c r="S118" s="399"/>
      <c r="T118" s="400"/>
      <c r="U118" s="34"/>
      <c r="V118" s="34"/>
      <c r="W118" s="35" t="s">
        <v>68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418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19"/>
      <c r="P119" s="402" t="s">
        <v>69</v>
      </c>
      <c r="Q119" s="403"/>
      <c r="R119" s="403"/>
      <c r="S119" s="403"/>
      <c r="T119" s="403"/>
      <c r="U119" s="403"/>
      <c r="V119" s="404"/>
      <c r="W119" s="37" t="s">
        <v>70</v>
      </c>
      <c r="X119" s="388">
        <f>IFERROR(X114/H114,"0")+IFERROR(X115/H115,"0")+IFERROR(X116/H116,"0")+IFERROR(X117/H117,"0")+IFERROR(X118/H118,"0")</f>
        <v>0</v>
      </c>
      <c r="Y119" s="388">
        <f>IFERROR(Y114/H114,"0")+IFERROR(Y115/H115,"0")+IFERROR(Y116/H116,"0")+IFERROR(Y117/H117,"0")+IFERROR(Y118/H118,"0")</f>
        <v>0</v>
      </c>
      <c r="Z119" s="388">
        <f>IFERROR(IF(Z114="",0,Z114),"0")+IFERROR(IF(Z115="",0,Z115),"0")+IFERROR(IF(Z116="",0,Z116),"0")+IFERROR(IF(Z117="",0,Z117),"0")+IFERROR(IF(Z118="",0,Z118),"0")</f>
        <v>0</v>
      </c>
      <c r="AA119" s="389"/>
      <c r="AB119" s="389"/>
      <c r="AC119" s="389"/>
    </row>
    <row r="120" spans="1:68" hidden="1" x14ac:dyDescent="0.2">
      <c r="A120" s="393"/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419"/>
      <c r="P120" s="402" t="s">
        <v>69</v>
      </c>
      <c r="Q120" s="403"/>
      <c r="R120" s="403"/>
      <c r="S120" s="403"/>
      <c r="T120" s="403"/>
      <c r="U120" s="403"/>
      <c r="V120" s="404"/>
      <c r="W120" s="37" t="s">
        <v>68</v>
      </c>
      <c r="X120" s="388">
        <f>IFERROR(SUM(X114:X118),"0")</f>
        <v>0</v>
      </c>
      <c r="Y120" s="388">
        <f>IFERROR(SUM(Y114:Y118),"0")</f>
        <v>0</v>
      </c>
      <c r="Z120" s="37"/>
      <c r="AA120" s="389"/>
      <c r="AB120" s="389"/>
      <c r="AC120" s="389"/>
    </row>
    <row r="121" spans="1:68" ht="16.5" hidden="1" customHeight="1" x14ac:dyDescent="0.25">
      <c r="A121" s="397" t="s">
        <v>202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81"/>
      <c r="AB121" s="381"/>
      <c r="AC121" s="381"/>
    </row>
    <row r="122" spans="1:68" ht="14.25" hidden="1" customHeight="1" x14ac:dyDescent="0.25">
      <c r="A122" s="392" t="s">
        <v>109</v>
      </c>
      <c r="B122" s="393"/>
      <c r="C122" s="393"/>
      <c r="D122" s="393"/>
      <c r="E122" s="393"/>
      <c r="F122" s="393"/>
      <c r="G122" s="393"/>
      <c r="H122" s="393"/>
      <c r="I122" s="393"/>
      <c r="J122" s="393"/>
      <c r="K122" s="393"/>
      <c r="L122" s="393"/>
      <c r="M122" s="393"/>
      <c r="N122" s="393"/>
      <c r="O122" s="393"/>
      <c r="P122" s="393"/>
      <c r="Q122" s="393"/>
      <c r="R122" s="393"/>
      <c r="S122" s="393"/>
      <c r="T122" s="393"/>
      <c r="U122" s="393"/>
      <c r="V122" s="393"/>
      <c r="W122" s="393"/>
      <c r="X122" s="393"/>
      <c r="Y122" s="393"/>
      <c r="Z122" s="393"/>
      <c r="AA122" s="382"/>
      <c r="AB122" s="382"/>
      <c r="AC122" s="382"/>
    </row>
    <row r="123" spans="1:68" ht="16.5" hidden="1" customHeight="1" x14ac:dyDescent="0.25">
      <c r="A123" s="54" t="s">
        <v>203</v>
      </c>
      <c r="B123" s="54" t="s">
        <v>204</v>
      </c>
      <c r="C123" s="31">
        <v>4301011514</v>
      </c>
      <c r="D123" s="395">
        <v>4680115882133</v>
      </c>
      <c r="E123" s="396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4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9"/>
      <c r="R123" s="399"/>
      <c r="S123" s="399"/>
      <c r="T123" s="400"/>
      <c r="U123" s="34"/>
      <c r="V123" s="34"/>
      <c r="W123" s="35" t="s">
        <v>68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203</v>
      </c>
      <c r="B124" s="54" t="s">
        <v>205</v>
      </c>
      <c r="C124" s="31">
        <v>4301011703</v>
      </c>
      <c r="D124" s="395">
        <v>4680115882133</v>
      </c>
      <c r="E124" s="396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112</v>
      </c>
      <c r="L124" s="32"/>
      <c r="M124" s="33" t="s">
        <v>113</v>
      </c>
      <c r="N124" s="33"/>
      <c r="O124" s="32">
        <v>50</v>
      </c>
      <c r="P124" s="42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9"/>
      <c r="R124" s="399"/>
      <c r="S124" s="399"/>
      <c r="T124" s="400"/>
      <c r="U124" s="34"/>
      <c r="V124" s="34"/>
      <c r="W124" s="35" t="s">
        <v>68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206</v>
      </c>
      <c r="B125" s="54" t="s">
        <v>207</v>
      </c>
      <c r="C125" s="31">
        <v>4301011417</v>
      </c>
      <c r="D125" s="395">
        <v>4680115880269</v>
      </c>
      <c r="E125" s="396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5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9"/>
      <c r="R125" s="399"/>
      <c r="S125" s="399"/>
      <c r="T125" s="400"/>
      <c r="U125" s="34"/>
      <c r="V125" s="34"/>
      <c r="W125" s="35" t="s">
        <v>68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208</v>
      </c>
      <c r="B126" s="54" t="s">
        <v>209</v>
      </c>
      <c r="C126" s="31">
        <v>4301011415</v>
      </c>
      <c r="D126" s="395">
        <v>4680115880429</v>
      </c>
      <c r="E126" s="396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39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9"/>
      <c r="R126" s="399"/>
      <c r="S126" s="399"/>
      <c r="T126" s="400"/>
      <c r="U126" s="34"/>
      <c r="V126" s="34"/>
      <c r="W126" s="35" t="s">
        <v>68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210</v>
      </c>
      <c r="B127" s="54" t="s">
        <v>211</v>
      </c>
      <c r="C127" s="31">
        <v>4301011462</v>
      </c>
      <c r="D127" s="395">
        <v>4680115881457</v>
      </c>
      <c r="E127" s="396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74</v>
      </c>
      <c r="L127" s="32"/>
      <c r="M127" s="33" t="s">
        <v>115</v>
      </c>
      <c r="N127" s="33"/>
      <c r="O127" s="32">
        <v>50</v>
      </c>
      <c r="P127" s="48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9"/>
      <c r="R127" s="399"/>
      <c r="S127" s="399"/>
      <c r="T127" s="400"/>
      <c r="U127" s="34"/>
      <c r="V127" s="34"/>
      <c r="W127" s="35" t="s">
        <v>68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18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19"/>
      <c r="P128" s="402" t="s">
        <v>69</v>
      </c>
      <c r="Q128" s="403"/>
      <c r="R128" s="403"/>
      <c r="S128" s="403"/>
      <c r="T128" s="403"/>
      <c r="U128" s="403"/>
      <c r="V128" s="404"/>
      <c r="W128" s="37" t="s">
        <v>70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3"/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419"/>
      <c r="P129" s="402" t="s">
        <v>69</v>
      </c>
      <c r="Q129" s="403"/>
      <c r="R129" s="403"/>
      <c r="S129" s="403"/>
      <c r="T129" s="403"/>
      <c r="U129" s="403"/>
      <c r="V129" s="404"/>
      <c r="W129" s="37" t="s">
        <v>68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2" t="s">
        <v>145</v>
      </c>
      <c r="B130" s="393"/>
      <c r="C130" s="393"/>
      <c r="D130" s="393"/>
      <c r="E130" s="393"/>
      <c r="F130" s="393"/>
      <c r="G130" s="393"/>
      <c r="H130" s="393"/>
      <c r="I130" s="393"/>
      <c r="J130" s="393"/>
      <c r="K130" s="393"/>
      <c r="L130" s="393"/>
      <c r="M130" s="393"/>
      <c r="N130" s="393"/>
      <c r="O130" s="393"/>
      <c r="P130" s="393"/>
      <c r="Q130" s="393"/>
      <c r="R130" s="393"/>
      <c r="S130" s="393"/>
      <c r="T130" s="393"/>
      <c r="U130" s="393"/>
      <c r="V130" s="393"/>
      <c r="W130" s="393"/>
      <c r="X130" s="393"/>
      <c r="Y130" s="393"/>
      <c r="Z130" s="393"/>
      <c r="AA130" s="382"/>
      <c r="AB130" s="382"/>
      <c r="AC130" s="382"/>
    </row>
    <row r="131" spans="1:68" ht="16.5" hidden="1" customHeight="1" x14ac:dyDescent="0.25">
      <c r="A131" s="54" t="s">
        <v>212</v>
      </c>
      <c r="B131" s="54" t="s">
        <v>213</v>
      </c>
      <c r="C131" s="31">
        <v>4301020345</v>
      </c>
      <c r="D131" s="395">
        <v>4680115881488</v>
      </c>
      <c r="E131" s="396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699" t="s">
        <v>214</v>
      </c>
      <c r="Q131" s="399"/>
      <c r="R131" s="399"/>
      <c r="S131" s="399"/>
      <c r="T131" s="400"/>
      <c r="U131" s="34"/>
      <c r="V131" s="34"/>
      <c r="W131" s="35" t="s">
        <v>68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212</v>
      </c>
      <c r="B132" s="54" t="s">
        <v>215</v>
      </c>
      <c r="C132" s="31">
        <v>4301020235</v>
      </c>
      <c r="D132" s="395">
        <v>4680115881488</v>
      </c>
      <c r="E132" s="396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112</v>
      </c>
      <c r="L132" s="32"/>
      <c r="M132" s="33" t="s">
        <v>113</v>
      </c>
      <c r="N132" s="33"/>
      <c r="O132" s="32">
        <v>50</v>
      </c>
      <c r="P132" s="70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9"/>
      <c r="R132" s="399"/>
      <c r="S132" s="399"/>
      <c r="T132" s="400"/>
      <c r="U132" s="34"/>
      <c r="V132" s="34"/>
      <c r="W132" s="35" t="s">
        <v>68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216</v>
      </c>
      <c r="B133" s="54" t="s">
        <v>217</v>
      </c>
      <c r="C133" s="31">
        <v>4301020346</v>
      </c>
      <c r="D133" s="395">
        <v>4680115882775</v>
      </c>
      <c r="E133" s="396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66</v>
      </c>
      <c r="L133" s="32"/>
      <c r="M133" s="33" t="s">
        <v>113</v>
      </c>
      <c r="N133" s="33"/>
      <c r="O133" s="32">
        <v>55</v>
      </c>
      <c r="P133" s="484" t="s">
        <v>218</v>
      </c>
      <c r="Q133" s="399"/>
      <c r="R133" s="399"/>
      <c r="S133" s="399"/>
      <c r="T133" s="400"/>
      <c r="U133" s="34"/>
      <c r="V133" s="34"/>
      <c r="W133" s="35" t="s">
        <v>68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216</v>
      </c>
      <c r="B134" s="54" t="s">
        <v>219</v>
      </c>
      <c r="C134" s="31">
        <v>4301020258</v>
      </c>
      <c r="D134" s="395">
        <v>4680115882775</v>
      </c>
      <c r="E134" s="396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66</v>
      </c>
      <c r="L134" s="32"/>
      <c r="M134" s="33" t="s">
        <v>115</v>
      </c>
      <c r="N134" s="33"/>
      <c r="O134" s="32">
        <v>50</v>
      </c>
      <c r="P134" s="449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9"/>
      <c r="R134" s="399"/>
      <c r="S134" s="399"/>
      <c r="T134" s="400"/>
      <c r="U134" s="34"/>
      <c r="V134" s="34"/>
      <c r="W134" s="35" t="s">
        <v>68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220</v>
      </c>
      <c r="B135" s="54" t="s">
        <v>221</v>
      </c>
      <c r="C135" s="31">
        <v>4301020339</v>
      </c>
      <c r="D135" s="395">
        <v>4680115880658</v>
      </c>
      <c r="E135" s="396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74</v>
      </c>
      <c r="L135" s="32"/>
      <c r="M135" s="33" t="s">
        <v>113</v>
      </c>
      <c r="N135" s="33"/>
      <c r="O135" s="32">
        <v>50</v>
      </c>
      <c r="P135" s="49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9"/>
      <c r="R135" s="399"/>
      <c r="S135" s="399"/>
      <c r="T135" s="400"/>
      <c r="U135" s="34"/>
      <c r="V135" s="34"/>
      <c r="W135" s="35" t="s">
        <v>68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18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19"/>
      <c r="P136" s="402" t="s">
        <v>69</v>
      </c>
      <c r="Q136" s="403"/>
      <c r="R136" s="403"/>
      <c r="S136" s="403"/>
      <c r="T136" s="403"/>
      <c r="U136" s="403"/>
      <c r="V136" s="404"/>
      <c r="W136" s="37" t="s">
        <v>70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3"/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419"/>
      <c r="P137" s="402" t="s">
        <v>69</v>
      </c>
      <c r="Q137" s="403"/>
      <c r="R137" s="403"/>
      <c r="S137" s="403"/>
      <c r="T137" s="403"/>
      <c r="U137" s="403"/>
      <c r="V137" s="404"/>
      <c r="W137" s="37" t="s">
        <v>68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2" t="s">
        <v>71</v>
      </c>
      <c r="B138" s="393"/>
      <c r="C138" s="393"/>
      <c r="D138" s="393"/>
      <c r="E138" s="393"/>
      <c r="F138" s="393"/>
      <c r="G138" s="393"/>
      <c r="H138" s="393"/>
      <c r="I138" s="393"/>
      <c r="J138" s="393"/>
      <c r="K138" s="393"/>
      <c r="L138" s="393"/>
      <c r="M138" s="393"/>
      <c r="N138" s="393"/>
      <c r="O138" s="393"/>
      <c r="P138" s="393"/>
      <c r="Q138" s="393"/>
      <c r="R138" s="393"/>
      <c r="S138" s="393"/>
      <c r="T138" s="393"/>
      <c r="U138" s="393"/>
      <c r="V138" s="393"/>
      <c r="W138" s="393"/>
      <c r="X138" s="393"/>
      <c r="Y138" s="393"/>
      <c r="Z138" s="393"/>
      <c r="AA138" s="382"/>
      <c r="AB138" s="382"/>
      <c r="AC138" s="382"/>
    </row>
    <row r="139" spans="1:68" ht="16.5" hidden="1" customHeight="1" x14ac:dyDescent="0.25">
      <c r="A139" s="54" t="s">
        <v>222</v>
      </c>
      <c r="B139" s="54" t="s">
        <v>223</v>
      </c>
      <c r="C139" s="31">
        <v>4301051360</v>
      </c>
      <c r="D139" s="395">
        <v>4607091385168</v>
      </c>
      <c r="E139" s="396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112</v>
      </c>
      <c r="L139" s="32"/>
      <c r="M139" s="33" t="s">
        <v>115</v>
      </c>
      <c r="N139" s="33"/>
      <c r="O139" s="32">
        <v>45</v>
      </c>
      <c r="P139" s="5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9"/>
      <c r="R139" s="399"/>
      <c r="S139" s="399"/>
      <c r="T139" s="400"/>
      <c r="U139" s="34"/>
      <c r="V139" s="34"/>
      <c r="W139" s="35" t="s">
        <v>68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hidden="1" customHeight="1" x14ac:dyDescent="0.25">
      <c r="A140" s="54" t="s">
        <v>222</v>
      </c>
      <c r="B140" s="54" t="s">
        <v>224</v>
      </c>
      <c r="C140" s="31">
        <v>4301051612</v>
      </c>
      <c r="D140" s="395">
        <v>4607091385168</v>
      </c>
      <c r="E140" s="396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112</v>
      </c>
      <c r="L140" s="32"/>
      <c r="M140" s="33" t="s">
        <v>67</v>
      </c>
      <c r="N140" s="33"/>
      <c r="O140" s="32">
        <v>45</v>
      </c>
      <c r="P140" s="6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9"/>
      <c r="R140" s="399"/>
      <c r="S140" s="399"/>
      <c r="T140" s="400"/>
      <c r="U140" s="34"/>
      <c r="V140" s="34"/>
      <c r="W140" s="35" t="s">
        <v>68</v>
      </c>
      <c r="X140" s="386">
        <v>0</v>
      </c>
      <c r="Y140" s="387">
        <f t="shared" si="21"/>
        <v>0</v>
      </c>
      <c r="Z140" s="36" t="str">
        <f>IFERROR(IF(Y140=0,"",ROUNDUP(Y140/H140,0)*0.02175),"")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hidden="1" customHeight="1" x14ac:dyDescent="0.25">
      <c r="A141" s="54" t="s">
        <v>225</v>
      </c>
      <c r="B141" s="54" t="s">
        <v>226</v>
      </c>
      <c r="C141" s="31">
        <v>4301051742</v>
      </c>
      <c r="D141" s="395">
        <v>4680115884540</v>
      </c>
      <c r="E141" s="396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112</v>
      </c>
      <c r="L141" s="32"/>
      <c r="M141" s="33" t="s">
        <v>115</v>
      </c>
      <c r="N141" s="33"/>
      <c r="O141" s="32">
        <v>45</v>
      </c>
      <c r="P141" s="581" t="s">
        <v>227</v>
      </c>
      <c r="Q141" s="399"/>
      <c r="R141" s="399"/>
      <c r="S141" s="399"/>
      <c r="T141" s="400"/>
      <c r="U141" s="34" t="s">
        <v>168</v>
      </c>
      <c r="V141" s="34"/>
      <c r="W141" s="35" t="s">
        <v>68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228</v>
      </c>
      <c r="B142" s="54" t="s">
        <v>229</v>
      </c>
      <c r="C142" s="31">
        <v>4301051362</v>
      </c>
      <c r="D142" s="395">
        <v>4607091383256</v>
      </c>
      <c r="E142" s="396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74</v>
      </c>
      <c r="L142" s="32"/>
      <c r="M142" s="33" t="s">
        <v>115</v>
      </c>
      <c r="N142" s="33"/>
      <c r="O142" s="32">
        <v>45</v>
      </c>
      <c r="P142" s="67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9"/>
      <c r="R142" s="399"/>
      <c r="S142" s="399"/>
      <c r="T142" s="400"/>
      <c r="U142" s="34"/>
      <c r="V142" s="34"/>
      <c r="W142" s="35" t="s">
        <v>68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230</v>
      </c>
      <c r="B143" s="54" t="s">
        <v>231</v>
      </c>
      <c r="C143" s="31">
        <v>4301051358</v>
      </c>
      <c r="D143" s="395">
        <v>4607091385748</v>
      </c>
      <c r="E143" s="396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74</v>
      </c>
      <c r="L143" s="32"/>
      <c r="M143" s="33" t="s">
        <v>115</v>
      </c>
      <c r="N143" s="33"/>
      <c r="O143" s="32">
        <v>45</v>
      </c>
      <c r="P143" s="56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9"/>
      <c r="R143" s="399"/>
      <c r="S143" s="399"/>
      <c r="T143" s="400"/>
      <c r="U143" s="34"/>
      <c r="V143" s="34"/>
      <c r="W143" s="35" t="s">
        <v>68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232</v>
      </c>
      <c r="B144" s="54" t="s">
        <v>233</v>
      </c>
      <c r="C144" s="31">
        <v>4301051738</v>
      </c>
      <c r="D144" s="395">
        <v>4680115884533</v>
      </c>
      <c r="E144" s="396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45</v>
      </c>
      <c r="P144" s="78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9"/>
      <c r="R144" s="399"/>
      <c r="S144" s="399"/>
      <c r="T144" s="400"/>
      <c r="U144" s="34"/>
      <c r="V144" s="34"/>
      <c r="W144" s="35" t="s">
        <v>68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234</v>
      </c>
      <c r="B145" s="54" t="s">
        <v>235</v>
      </c>
      <c r="C145" s="31">
        <v>4301051480</v>
      </c>
      <c r="D145" s="395">
        <v>4680115882645</v>
      </c>
      <c r="E145" s="396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7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9"/>
      <c r="R145" s="399"/>
      <c r="S145" s="399"/>
      <c r="T145" s="400"/>
      <c r="U145" s="34"/>
      <c r="V145" s="34"/>
      <c r="W145" s="35" t="s">
        <v>68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hidden="1" x14ac:dyDescent="0.2">
      <c r="A146" s="418"/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419"/>
      <c r="P146" s="402" t="s">
        <v>69</v>
      </c>
      <c r="Q146" s="403"/>
      <c r="R146" s="403"/>
      <c r="S146" s="403"/>
      <c r="T146" s="403"/>
      <c r="U146" s="403"/>
      <c r="V146" s="404"/>
      <c r="W146" s="37" t="s">
        <v>70</v>
      </c>
      <c r="X146" s="388">
        <f>IFERROR(X139/H139,"0")+IFERROR(X140/H140,"0")+IFERROR(X141/H141,"0")+IFERROR(X142/H142,"0")+IFERROR(X143/H143,"0")+IFERROR(X144/H144,"0")+IFERROR(X145/H145,"0")</f>
        <v>0</v>
      </c>
      <c r="Y146" s="388">
        <f>IFERROR(Y139/H139,"0")+IFERROR(Y140/H140,"0")+IFERROR(Y141/H141,"0")+IFERROR(Y142/H142,"0")+IFERROR(Y143/H143,"0")+IFERROR(Y144/H144,"0")+IFERROR(Y145/H145,"0")</f>
        <v>0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389"/>
      <c r="AB146" s="389"/>
      <c r="AC146" s="389"/>
    </row>
    <row r="147" spans="1:68" hidden="1" x14ac:dyDescent="0.2">
      <c r="A147" s="393"/>
      <c r="B147" s="393"/>
      <c r="C147" s="393"/>
      <c r="D147" s="393"/>
      <c r="E147" s="393"/>
      <c r="F147" s="393"/>
      <c r="G147" s="393"/>
      <c r="H147" s="393"/>
      <c r="I147" s="393"/>
      <c r="J147" s="393"/>
      <c r="K147" s="393"/>
      <c r="L147" s="393"/>
      <c r="M147" s="393"/>
      <c r="N147" s="393"/>
      <c r="O147" s="419"/>
      <c r="P147" s="402" t="s">
        <v>69</v>
      </c>
      <c r="Q147" s="403"/>
      <c r="R147" s="403"/>
      <c r="S147" s="403"/>
      <c r="T147" s="403"/>
      <c r="U147" s="403"/>
      <c r="V147" s="404"/>
      <c r="W147" s="37" t="s">
        <v>68</v>
      </c>
      <c r="X147" s="388">
        <f>IFERROR(SUM(X139:X145),"0")</f>
        <v>0</v>
      </c>
      <c r="Y147" s="388">
        <f>IFERROR(SUM(Y139:Y145),"0")</f>
        <v>0</v>
      </c>
      <c r="Z147" s="37"/>
      <c r="AA147" s="389"/>
      <c r="AB147" s="389"/>
      <c r="AC147" s="389"/>
    </row>
    <row r="148" spans="1:68" ht="14.25" hidden="1" customHeight="1" x14ac:dyDescent="0.25">
      <c r="A148" s="392" t="s">
        <v>180</v>
      </c>
      <c r="B148" s="393"/>
      <c r="C148" s="393"/>
      <c r="D148" s="393"/>
      <c r="E148" s="393"/>
      <c r="F148" s="393"/>
      <c r="G148" s="393"/>
      <c r="H148" s="393"/>
      <c r="I148" s="393"/>
      <c r="J148" s="393"/>
      <c r="K148" s="393"/>
      <c r="L148" s="393"/>
      <c r="M148" s="393"/>
      <c r="N148" s="393"/>
      <c r="O148" s="393"/>
      <c r="P148" s="393"/>
      <c r="Q148" s="393"/>
      <c r="R148" s="393"/>
      <c r="S148" s="393"/>
      <c r="T148" s="393"/>
      <c r="U148" s="393"/>
      <c r="V148" s="393"/>
      <c r="W148" s="393"/>
      <c r="X148" s="393"/>
      <c r="Y148" s="393"/>
      <c r="Z148" s="393"/>
      <c r="AA148" s="382"/>
      <c r="AB148" s="382"/>
      <c r="AC148" s="382"/>
    </row>
    <row r="149" spans="1:68" ht="27" hidden="1" customHeight="1" x14ac:dyDescent="0.25">
      <c r="A149" s="54" t="s">
        <v>236</v>
      </c>
      <c r="B149" s="54" t="s">
        <v>237</v>
      </c>
      <c r="C149" s="31">
        <v>4301060356</v>
      </c>
      <c r="D149" s="395">
        <v>4680115882652</v>
      </c>
      <c r="E149" s="396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74</v>
      </c>
      <c r="L149" s="32"/>
      <c r="M149" s="33" t="s">
        <v>67</v>
      </c>
      <c r="N149" s="33"/>
      <c r="O149" s="32">
        <v>40</v>
      </c>
      <c r="P149" s="64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9"/>
      <c r="R149" s="399"/>
      <c r="S149" s="399"/>
      <c r="T149" s="400"/>
      <c r="U149" s="34"/>
      <c r="V149" s="34"/>
      <c r="W149" s="35" t="s">
        <v>68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238</v>
      </c>
      <c r="B150" s="54" t="s">
        <v>239</v>
      </c>
      <c r="C150" s="31">
        <v>4301060309</v>
      </c>
      <c r="D150" s="395">
        <v>4680115880238</v>
      </c>
      <c r="E150" s="396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74</v>
      </c>
      <c r="L150" s="32"/>
      <c r="M150" s="33" t="s">
        <v>67</v>
      </c>
      <c r="N150" s="33"/>
      <c r="O150" s="32">
        <v>40</v>
      </c>
      <c r="P150" s="755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9"/>
      <c r="R150" s="399"/>
      <c r="S150" s="399"/>
      <c r="T150" s="400"/>
      <c r="U150" s="34"/>
      <c r="V150" s="34"/>
      <c r="W150" s="35" t="s">
        <v>68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18"/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419"/>
      <c r="P151" s="402" t="s">
        <v>69</v>
      </c>
      <c r="Q151" s="403"/>
      <c r="R151" s="403"/>
      <c r="S151" s="403"/>
      <c r="T151" s="403"/>
      <c r="U151" s="403"/>
      <c r="V151" s="404"/>
      <c r="W151" s="37" t="s">
        <v>70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3"/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419"/>
      <c r="P152" s="402" t="s">
        <v>69</v>
      </c>
      <c r="Q152" s="403"/>
      <c r="R152" s="403"/>
      <c r="S152" s="403"/>
      <c r="T152" s="403"/>
      <c r="U152" s="403"/>
      <c r="V152" s="404"/>
      <c r="W152" s="37" t="s">
        <v>68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397" t="s">
        <v>240</v>
      </c>
      <c r="B153" s="393"/>
      <c r="C153" s="393"/>
      <c r="D153" s="393"/>
      <c r="E153" s="393"/>
      <c r="F153" s="393"/>
      <c r="G153" s="393"/>
      <c r="H153" s="393"/>
      <c r="I153" s="393"/>
      <c r="J153" s="393"/>
      <c r="K153" s="393"/>
      <c r="L153" s="393"/>
      <c r="M153" s="393"/>
      <c r="N153" s="393"/>
      <c r="O153" s="393"/>
      <c r="P153" s="393"/>
      <c r="Q153" s="393"/>
      <c r="R153" s="393"/>
      <c r="S153" s="393"/>
      <c r="T153" s="393"/>
      <c r="U153" s="393"/>
      <c r="V153" s="393"/>
      <c r="W153" s="393"/>
      <c r="X153" s="393"/>
      <c r="Y153" s="393"/>
      <c r="Z153" s="393"/>
      <c r="AA153" s="381"/>
      <c r="AB153" s="381"/>
      <c r="AC153" s="381"/>
    </row>
    <row r="154" spans="1:68" ht="14.25" hidden="1" customHeight="1" x14ac:dyDescent="0.25">
      <c r="A154" s="392" t="s">
        <v>109</v>
      </c>
      <c r="B154" s="393"/>
      <c r="C154" s="393"/>
      <c r="D154" s="393"/>
      <c r="E154" s="393"/>
      <c r="F154" s="393"/>
      <c r="G154" s="393"/>
      <c r="H154" s="393"/>
      <c r="I154" s="393"/>
      <c r="J154" s="393"/>
      <c r="K154" s="393"/>
      <c r="L154" s="393"/>
      <c r="M154" s="393"/>
      <c r="N154" s="393"/>
      <c r="O154" s="393"/>
      <c r="P154" s="393"/>
      <c r="Q154" s="393"/>
      <c r="R154" s="393"/>
      <c r="S154" s="393"/>
      <c r="T154" s="393"/>
      <c r="U154" s="393"/>
      <c r="V154" s="393"/>
      <c r="W154" s="393"/>
      <c r="X154" s="393"/>
      <c r="Y154" s="393"/>
      <c r="Z154" s="393"/>
      <c r="AA154" s="382"/>
      <c r="AB154" s="382"/>
      <c r="AC154" s="382"/>
    </row>
    <row r="155" spans="1:68" ht="27" hidden="1" customHeight="1" x14ac:dyDescent="0.25">
      <c r="A155" s="54" t="s">
        <v>241</v>
      </c>
      <c r="B155" s="54" t="s">
        <v>242</v>
      </c>
      <c r="C155" s="31">
        <v>4301011562</v>
      </c>
      <c r="D155" s="395">
        <v>4680115882577</v>
      </c>
      <c r="E155" s="396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7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9"/>
      <c r="R155" s="399"/>
      <c r="S155" s="399"/>
      <c r="T155" s="400"/>
      <c r="U155" s="34"/>
      <c r="V155" s="34"/>
      <c r="W155" s="35" t="s">
        <v>68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241</v>
      </c>
      <c r="B156" s="54" t="s">
        <v>243</v>
      </c>
      <c r="C156" s="31">
        <v>4301011564</v>
      </c>
      <c r="D156" s="395">
        <v>4680115882577</v>
      </c>
      <c r="E156" s="396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5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9"/>
      <c r="R156" s="399"/>
      <c r="S156" s="399"/>
      <c r="T156" s="400"/>
      <c r="U156" s="34"/>
      <c r="V156" s="34"/>
      <c r="W156" s="35" t="s">
        <v>68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18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19"/>
      <c r="P157" s="402" t="s">
        <v>69</v>
      </c>
      <c r="Q157" s="403"/>
      <c r="R157" s="403"/>
      <c r="S157" s="403"/>
      <c r="T157" s="403"/>
      <c r="U157" s="403"/>
      <c r="V157" s="404"/>
      <c r="W157" s="37" t="s">
        <v>70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3"/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419"/>
      <c r="P158" s="402" t="s">
        <v>69</v>
      </c>
      <c r="Q158" s="403"/>
      <c r="R158" s="403"/>
      <c r="S158" s="403"/>
      <c r="T158" s="403"/>
      <c r="U158" s="403"/>
      <c r="V158" s="404"/>
      <c r="W158" s="37" t="s">
        <v>68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2" t="s">
        <v>63</v>
      </c>
      <c r="B159" s="393"/>
      <c r="C159" s="393"/>
      <c r="D159" s="393"/>
      <c r="E159" s="393"/>
      <c r="F159" s="393"/>
      <c r="G159" s="393"/>
      <c r="H159" s="393"/>
      <c r="I159" s="393"/>
      <c r="J159" s="393"/>
      <c r="K159" s="393"/>
      <c r="L159" s="393"/>
      <c r="M159" s="393"/>
      <c r="N159" s="393"/>
      <c r="O159" s="393"/>
      <c r="P159" s="393"/>
      <c r="Q159" s="393"/>
      <c r="R159" s="393"/>
      <c r="S159" s="393"/>
      <c r="T159" s="393"/>
      <c r="U159" s="393"/>
      <c r="V159" s="393"/>
      <c r="W159" s="393"/>
      <c r="X159" s="393"/>
      <c r="Y159" s="393"/>
      <c r="Z159" s="393"/>
      <c r="AA159" s="382"/>
      <c r="AB159" s="382"/>
      <c r="AC159" s="382"/>
    </row>
    <row r="160" spans="1:68" ht="27" hidden="1" customHeight="1" x14ac:dyDescent="0.25">
      <c r="A160" s="54" t="s">
        <v>244</v>
      </c>
      <c r="B160" s="54" t="s">
        <v>245</v>
      </c>
      <c r="C160" s="31">
        <v>4301031234</v>
      </c>
      <c r="D160" s="395">
        <v>4680115883444</v>
      </c>
      <c r="E160" s="396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90</v>
      </c>
      <c r="P160" s="778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9"/>
      <c r="R160" s="399"/>
      <c r="S160" s="399"/>
      <c r="T160" s="400"/>
      <c r="U160" s="34"/>
      <c r="V160" s="34"/>
      <c r="W160" s="35" t="s">
        <v>68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244</v>
      </c>
      <c r="B161" s="54" t="s">
        <v>246</v>
      </c>
      <c r="C161" s="31">
        <v>4301031235</v>
      </c>
      <c r="D161" s="395">
        <v>4680115883444</v>
      </c>
      <c r="E161" s="396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90</v>
      </c>
      <c r="P161" s="56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9"/>
      <c r="R161" s="399"/>
      <c r="S161" s="399"/>
      <c r="T161" s="400"/>
      <c r="U161" s="34"/>
      <c r="V161" s="34"/>
      <c r="W161" s="35" t="s">
        <v>68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8"/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419"/>
      <c r="P162" s="402" t="s">
        <v>69</v>
      </c>
      <c r="Q162" s="403"/>
      <c r="R162" s="403"/>
      <c r="S162" s="403"/>
      <c r="T162" s="403"/>
      <c r="U162" s="403"/>
      <c r="V162" s="404"/>
      <c r="W162" s="37" t="s">
        <v>70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3"/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419"/>
      <c r="P163" s="402" t="s">
        <v>69</v>
      </c>
      <c r="Q163" s="403"/>
      <c r="R163" s="403"/>
      <c r="S163" s="403"/>
      <c r="T163" s="403"/>
      <c r="U163" s="403"/>
      <c r="V163" s="404"/>
      <c r="W163" s="37" t="s">
        <v>68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2" t="s">
        <v>71</v>
      </c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393"/>
      <c r="P164" s="393"/>
      <c r="Q164" s="393"/>
      <c r="R164" s="393"/>
      <c r="S164" s="393"/>
      <c r="T164" s="393"/>
      <c r="U164" s="393"/>
      <c r="V164" s="393"/>
      <c r="W164" s="393"/>
      <c r="X164" s="393"/>
      <c r="Y164" s="393"/>
      <c r="Z164" s="393"/>
      <c r="AA164" s="382"/>
      <c r="AB164" s="382"/>
      <c r="AC164" s="382"/>
    </row>
    <row r="165" spans="1:68" ht="16.5" hidden="1" customHeight="1" x14ac:dyDescent="0.25">
      <c r="A165" s="54" t="s">
        <v>247</v>
      </c>
      <c r="B165" s="54" t="s">
        <v>248</v>
      </c>
      <c r="C165" s="31">
        <v>4301051476</v>
      </c>
      <c r="D165" s="395">
        <v>4680115882584</v>
      </c>
      <c r="E165" s="396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74</v>
      </c>
      <c r="L165" s="32"/>
      <c r="M165" s="33" t="s">
        <v>98</v>
      </c>
      <c r="N165" s="33"/>
      <c r="O165" s="32">
        <v>60</v>
      </c>
      <c r="P165" s="7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399"/>
      <c r="R165" s="399"/>
      <c r="S165" s="399"/>
      <c r="T165" s="400"/>
      <c r="U165" s="34"/>
      <c r="V165" s="34"/>
      <c r="W165" s="35" t="s">
        <v>68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247</v>
      </c>
      <c r="B166" s="54" t="s">
        <v>249</v>
      </c>
      <c r="C166" s="31">
        <v>4301051477</v>
      </c>
      <c r="D166" s="395">
        <v>4680115882584</v>
      </c>
      <c r="E166" s="396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74</v>
      </c>
      <c r="L166" s="32"/>
      <c r="M166" s="33" t="s">
        <v>98</v>
      </c>
      <c r="N166" s="33"/>
      <c r="O166" s="32">
        <v>60</v>
      </c>
      <c r="P166" s="7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399"/>
      <c r="R166" s="399"/>
      <c r="S166" s="399"/>
      <c r="T166" s="400"/>
      <c r="U166" s="34"/>
      <c r="V166" s="34"/>
      <c r="W166" s="35" t="s">
        <v>68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18"/>
      <c r="B167" s="393"/>
      <c r="C167" s="393"/>
      <c r="D167" s="393"/>
      <c r="E167" s="393"/>
      <c r="F167" s="393"/>
      <c r="G167" s="393"/>
      <c r="H167" s="393"/>
      <c r="I167" s="393"/>
      <c r="J167" s="393"/>
      <c r="K167" s="393"/>
      <c r="L167" s="393"/>
      <c r="M167" s="393"/>
      <c r="N167" s="393"/>
      <c r="O167" s="419"/>
      <c r="P167" s="402" t="s">
        <v>69</v>
      </c>
      <c r="Q167" s="403"/>
      <c r="R167" s="403"/>
      <c r="S167" s="403"/>
      <c r="T167" s="403"/>
      <c r="U167" s="403"/>
      <c r="V167" s="404"/>
      <c r="W167" s="37" t="s">
        <v>70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3"/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419"/>
      <c r="P168" s="402" t="s">
        <v>69</v>
      </c>
      <c r="Q168" s="403"/>
      <c r="R168" s="403"/>
      <c r="S168" s="403"/>
      <c r="T168" s="403"/>
      <c r="U168" s="403"/>
      <c r="V168" s="404"/>
      <c r="W168" s="37" t="s">
        <v>68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397" t="s">
        <v>107</v>
      </c>
      <c r="B169" s="393"/>
      <c r="C169" s="393"/>
      <c r="D169" s="393"/>
      <c r="E169" s="393"/>
      <c r="F169" s="393"/>
      <c r="G169" s="393"/>
      <c r="H169" s="393"/>
      <c r="I169" s="393"/>
      <c r="J169" s="393"/>
      <c r="K169" s="393"/>
      <c r="L169" s="393"/>
      <c r="M169" s="393"/>
      <c r="N169" s="393"/>
      <c r="O169" s="393"/>
      <c r="P169" s="393"/>
      <c r="Q169" s="393"/>
      <c r="R169" s="393"/>
      <c r="S169" s="393"/>
      <c r="T169" s="393"/>
      <c r="U169" s="393"/>
      <c r="V169" s="393"/>
      <c r="W169" s="393"/>
      <c r="X169" s="393"/>
      <c r="Y169" s="393"/>
      <c r="Z169" s="393"/>
      <c r="AA169" s="381"/>
      <c r="AB169" s="381"/>
      <c r="AC169" s="381"/>
    </row>
    <row r="170" spans="1:68" ht="14.25" hidden="1" customHeight="1" x14ac:dyDescent="0.25">
      <c r="A170" s="392" t="s">
        <v>109</v>
      </c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393"/>
      <c r="P170" s="393"/>
      <c r="Q170" s="393"/>
      <c r="R170" s="393"/>
      <c r="S170" s="393"/>
      <c r="T170" s="393"/>
      <c r="U170" s="393"/>
      <c r="V170" s="393"/>
      <c r="W170" s="393"/>
      <c r="X170" s="393"/>
      <c r="Y170" s="393"/>
      <c r="Z170" s="393"/>
      <c r="AA170" s="382"/>
      <c r="AB170" s="382"/>
      <c r="AC170" s="382"/>
    </row>
    <row r="171" spans="1:68" ht="27" hidden="1" customHeight="1" x14ac:dyDescent="0.25">
      <c r="A171" s="54" t="s">
        <v>250</v>
      </c>
      <c r="B171" s="54" t="s">
        <v>251</v>
      </c>
      <c r="C171" s="31">
        <v>4301011623</v>
      </c>
      <c r="D171" s="395">
        <v>4607091382945</v>
      </c>
      <c r="E171" s="396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112</v>
      </c>
      <c r="L171" s="32"/>
      <c r="M171" s="33" t="s">
        <v>113</v>
      </c>
      <c r="N171" s="33"/>
      <c r="O171" s="32">
        <v>50</v>
      </c>
      <c r="P171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9"/>
      <c r="R171" s="399"/>
      <c r="S171" s="399"/>
      <c r="T171" s="400"/>
      <c r="U171" s="34"/>
      <c r="V171" s="34"/>
      <c r="W171" s="35" t="s">
        <v>68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252</v>
      </c>
      <c r="B172" s="54" t="s">
        <v>253</v>
      </c>
      <c r="C172" s="31">
        <v>4301011192</v>
      </c>
      <c r="D172" s="395">
        <v>4607091382952</v>
      </c>
      <c r="E172" s="396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74</v>
      </c>
      <c r="L172" s="32"/>
      <c r="M172" s="33" t="s">
        <v>113</v>
      </c>
      <c r="N172" s="33"/>
      <c r="O172" s="32">
        <v>50</v>
      </c>
      <c r="P172" s="772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9"/>
      <c r="R172" s="399"/>
      <c r="S172" s="399"/>
      <c r="T172" s="400"/>
      <c r="U172" s="34"/>
      <c r="V172" s="34"/>
      <c r="W172" s="35" t="s">
        <v>68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254</v>
      </c>
      <c r="B173" s="54" t="s">
        <v>255</v>
      </c>
      <c r="C173" s="31">
        <v>4301011705</v>
      </c>
      <c r="D173" s="395">
        <v>4607091384604</v>
      </c>
      <c r="E173" s="396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74</v>
      </c>
      <c r="L173" s="32"/>
      <c r="M173" s="33" t="s">
        <v>113</v>
      </c>
      <c r="N173" s="33"/>
      <c r="O173" s="32">
        <v>50</v>
      </c>
      <c r="P173" s="75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9"/>
      <c r="R173" s="399"/>
      <c r="S173" s="399"/>
      <c r="T173" s="400"/>
      <c r="U173" s="34"/>
      <c r="V173" s="34"/>
      <c r="W173" s="35" t="s">
        <v>68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18"/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419"/>
      <c r="P174" s="402" t="s">
        <v>69</v>
      </c>
      <c r="Q174" s="403"/>
      <c r="R174" s="403"/>
      <c r="S174" s="403"/>
      <c r="T174" s="403"/>
      <c r="U174" s="403"/>
      <c r="V174" s="404"/>
      <c r="W174" s="37" t="s">
        <v>70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3"/>
      <c r="B175" s="393"/>
      <c r="C175" s="393"/>
      <c r="D175" s="393"/>
      <c r="E175" s="393"/>
      <c r="F175" s="393"/>
      <c r="G175" s="393"/>
      <c r="H175" s="393"/>
      <c r="I175" s="393"/>
      <c r="J175" s="393"/>
      <c r="K175" s="393"/>
      <c r="L175" s="393"/>
      <c r="M175" s="393"/>
      <c r="N175" s="393"/>
      <c r="O175" s="419"/>
      <c r="P175" s="402" t="s">
        <v>69</v>
      </c>
      <c r="Q175" s="403"/>
      <c r="R175" s="403"/>
      <c r="S175" s="403"/>
      <c r="T175" s="403"/>
      <c r="U175" s="403"/>
      <c r="V175" s="404"/>
      <c r="W175" s="37" t="s">
        <v>68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2" t="s">
        <v>63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382"/>
      <c r="AB176" s="382"/>
      <c r="AC176" s="382"/>
    </row>
    <row r="177" spans="1:68" ht="16.5" hidden="1" customHeight="1" x14ac:dyDescent="0.25">
      <c r="A177" s="54" t="s">
        <v>256</v>
      </c>
      <c r="B177" s="54" t="s">
        <v>257</v>
      </c>
      <c r="C177" s="31">
        <v>4301030895</v>
      </c>
      <c r="D177" s="395">
        <v>4607091387667</v>
      </c>
      <c r="E177" s="396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112</v>
      </c>
      <c r="L177" s="32"/>
      <c r="M177" s="33" t="s">
        <v>113</v>
      </c>
      <c r="N177" s="33"/>
      <c r="O177" s="32">
        <v>40</v>
      </c>
      <c r="P177" s="5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9"/>
      <c r="R177" s="399"/>
      <c r="S177" s="399"/>
      <c r="T177" s="400"/>
      <c r="U177" s="34"/>
      <c r="V177" s="34"/>
      <c r="W177" s="35" t="s">
        <v>68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258</v>
      </c>
      <c r="B178" s="54" t="s">
        <v>259</v>
      </c>
      <c r="C178" s="31">
        <v>4301030961</v>
      </c>
      <c r="D178" s="395">
        <v>4607091387636</v>
      </c>
      <c r="E178" s="396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74</v>
      </c>
      <c r="L178" s="32"/>
      <c r="M178" s="33" t="s">
        <v>67</v>
      </c>
      <c r="N178" s="33"/>
      <c r="O178" s="32">
        <v>40</v>
      </c>
      <c r="P178" s="66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9"/>
      <c r="R178" s="399"/>
      <c r="S178" s="399"/>
      <c r="T178" s="400"/>
      <c r="U178" s="34"/>
      <c r="V178" s="34"/>
      <c r="W178" s="35" t="s">
        <v>68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260</v>
      </c>
      <c r="B179" s="54" t="s">
        <v>261</v>
      </c>
      <c r="C179" s="31">
        <v>4301030963</v>
      </c>
      <c r="D179" s="395">
        <v>4607091382426</v>
      </c>
      <c r="E179" s="396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112</v>
      </c>
      <c r="L179" s="32"/>
      <c r="M179" s="33" t="s">
        <v>67</v>
      </c>
      <c r="N179" s="33"/>
      <c r="O179" s="32">
        <v>40</v>
      </c>
      <c r="P179" s="60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9"/>
      <c r="R179" s="399"/>
      <c r="S179" s="399"/>
      <c r="T179" s="400"/>
      <c r="U179" s="34"/>
      <c r="V179" s="34"/>
      <c r="W179" s="35" t="s">
        <v>68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262</v>
      </c>
      <c r="B180" s="54" t="s">
        <v>263</v>
      </c>
      <c r="C180" s="31">
        <v>4301030962</v>
      </c>
      <c r="D180" s="395">
        <v>4607091386547</v>
      </c>
      <c r="E180" s="396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67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9"/>
      <c r="R180" s="399"/>
      <c r="S180" s="399"/>
      <c r="T180" s="400"/>
      <c r="U180" s="34"/>
      <c r="V180" s="34"/>
      <c r="W180" s="35" t="s">
        <v>68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264</v>
      </c>
      <c r="B181" s="54" t="s">
        <v>265</v>
      </c>
      <c r="C181" s="31">
        <v>4301030964</v>
      </c>
      <c r="D181" s="395">
        <v>4607091382464</v>
      </c>
      <c r="E181" s="396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66</v>
      </c>
      <c r="L181" s="32"/>
      <c r="M181" s="33" t="s">
        <v>67</v>
      </c>
      <c r="N181" s="33"/>
      <c r="O181" s="32">
        <v>40</v>
      </c>
      <c r="P18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9"/>
      <c r="R181" s="399"/>
      <c r="S181" s="399"/>
      <c r="T181" s="400"/>
      <c r="U181" s="34"/>
      <c r="V181" s="34"/>
      <c r="W181" s="35" t="s">
        <v>68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18"/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419"/>
      <c r="P182" s="402" t="s">
        <v>69</v>
      </c>
      <c r="Q182" s="403"/>
      <c r="R182" s="403"/>
      <c r="S182" s="403"/>
      <c r="T182" s="403"/>
      <c r="U182" s="403"/>
      <c r="V182" s="404"/>
      <c r="W182" s="37" t="s">
        <v>70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19"/>
      <c r="P183" s="402" t="s">
        <v>69</v>
      </c>
      <c r="Q183" s="403"/>
      <c r="R183" s="403"/>
      <c r="S183" s="403"/>
      <c r="T183" s="403"/>
      <c r="U183" s="403"/>
      <c r="V183" s="404"/>
      <c r="W183" s="37" t="s">
        <v>68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2" t="s">
        <v>71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382"/>
      <c r="AB184" s="382"/>
      <c r="AC184" s="382"/>
    </row>
    <row r="185" spans="1:68" ht="16.5" hidden="1" customHeight="1" x14ac:dyDescent="0.25">
      <c r="A185" s="54" t="s">
        <v>266</v>
      </c>
      <c r="B185" s="54" t="s">
        <v>267</v>
      </c>
      <c r="C185" s="31">
        <v>4301051611</v>
      </c>
      <c r="D185" s="395">
        <v>4607091385304</v>
      </c>
      <c r="E185" s="396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112</v>
      </c>
      <c r="L185" s="32"/>
      <c r="M185" s="33" t="s">
        <v>67</v>
      </c>
      <c r="N185" s="33"/>
      <c r="O185" s="32">
        <v>40</v>
      </c>
      <c r="P185" s="63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9"/>
      <c r="R185" s="399"/>
      <c r="S185" s="399"/>
      <c r="T185" s="400"/>
      <c r="U185" s="34"/>
      <c r="V185" s="34"/>
      <c r="W185" s="35" t="s">
        <v>68</v>
      </c>
      <c r="X185" s="386">
        <v>0</v>
      </c>
      <c r="Y185" s="387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hidden="1" customHeight="1" x14ac:dyDescent="0.25">
      <c r="A186" s="54" t="s">
        <v>268</v>
      </c>
      <c r="B186" s="54" t="s">
        <v>269</v>
      </c>
      <c r="C186" s="31">
        <v>4301051648</v>
      </c>
      <c r="D186" s="395">
        <v>4607091386264</v>
      </c>
      <c r="E186" s="396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31</v>
      </c>
      <c r="P186" s="47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9"/>
      <c r="R186" s="399"/>
      <c r="S186" s="399"/>
      <c r="T186" s="400"/>
      <c r="U186" s="34"/>
      <c r="V186" s="34"/>
      <c r="W186" s="35" t="s">
        <v>68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270</v>
      </c>
      <c r="B187" s="54" t="s">
        <v>271</v>
      </c>
      <c r="C187" s="31">
        <v>4301051313</v>
      </c>
      <c r="D187" s="395">
        <v>4607091385427</v>
      </c>
      <c r="E187" s="396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7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9"/>
      <c r="R187" s="399"/>
      <c r="S187" s="399"/>
      <c r="T187" s="400"/>
      <c r="U187" s="34"/>
      <c r="V187" s="34"/>
      <c r="W187" s="35" t="s">
        <v>68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418"/>
      <c r="B188" s="393"/>
      <c r="C188" s="393"/>
      <c r="D188" s="393"/>
      <c r="E188" s="393"/>
      <c r="F188" s="393"/>
      <c r="G188" s="393"/>
      <c r="H188" s="393"/>
      <c r="I188" s="393"/>
      <c r="J188" s="393"/>
      <c r="K188" s="393"/>
      <c r="L188" s="393"/>
      <c r="M188" s="393"/>
      <c r="N188" s="393"/>
      <c r="O188" s="419"/>
      <c r="P188" s="402" t="s">
        <v>69</v>
      </c>
      <c r="Q188" s="403"/>
      <c r="R188" s="403"/>
      <c r="S188" s="403"/>
      <c r="T188" s="403"/>
      <c r="U188" s="403"/>
      <c r="V188" s="404"/>
      <c r="W188" s="37" t="s">
        <v>70</v>
      </c>
      <c r="X188" s="388">
        <f>IFERROR(X185/H185,"0")+IFERROR(X186/H186,"0")+IFERROR(X187/H187,"0")</f>
        <v>0</v>
      </c>
      <c r="Y188" s="388">
        <f>IFERROR(Y185/H185,"0")+IFERROR(Y186/H186,"0")+IFERROR(Y187/H187,"0")</f>
        <v>0</v>
      </c>
      <c r="Z188" s="388">
        <f>IFERROR(IF(Z185="",0,Z185),"0")+IFERROR(IF(Z186="",0,Z186),"0")+IFERROR(IF(Z187="",0,Z187),"0")</f>
        <v>0</v>
      </c>
      <c r="AA188" s="389"/>
      <c r="AB188" s="389"/>
      <c r="AC188" s="389"/>
    </row>
    <row r="189" spans="1:68" hidden="1" x14ac:dyDescent="0.2">
      <c r="A189" s="39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19"/>
      <c r="P189" s="402" t="s">
        <v>69</v>
      </c>
      <c r="Q189" s="403"/>
      <c r="R189" s="403"/>
      <c r="S189" s="403"/>
      <c r="T189" s="403"/>
      <c r="U189" s="403"/>
      <c r="V189" s="404"/>
      <c r="W189" s="37" t="s">
        <v>68</v>
      </c>
      <c r="X189" s="388">
        <f>IFERROR(SUM(X185:X187),"0")</f>
        <v>0</v>
      </c>
      <c r="Y189" s="388">
        <f>IFERROR(SUM(Y185:Y187),"0")</f>
        <v>0</v>
      </c>
      <c r="Z189" s="37"/>
      <c r="AA189" s="389"/>
      <c r="AB189" s="389"/>
      <c r="AC189" s="389"/>
    </row>
    <row r="190" spans="1:68" ht="27.75" hidden="1" customHeight="1" x14ac:dyDescent="0.2">
      <c r="A190" s="406" t="s">
        <v>272</v>
      </c>
      <c r="B190" s="407"/>
      <c r="C190" s="407"/>
      <c r="D190" s="407"/>
      <c r="E190" s="407"/>
      <c r="F190" s="407"/>
      <c r="G190" s="407"/>
      <c r="H190" s="407"/>
      <c r="I190" s="407"/>
      <c r="J190" s="407"/>
      <c r="K190" s="407"/>
      <c r="L190" s="407"/>
      <c r="M190" s="407"/>
      <c r="N190" s="407"/>
      <c r="O190" s="407"/>
      <c r="P190" s="407"/>
      <c r="Q190" s="407"/>
      <c r="R190" s="407"/>
      <c r="S190" s="407"/>
      <c r="T190" s="407"/>
      <c r="U190" s="407"/>
      <c r="V190" s="407"/>
      <c r="W190" s="407"/>
      <c r="X190" s="407"/>
      <c r="Y190" s="407"/>
      <c r="Z190" s="407"/>
      <c r="AA190" s="48"/>
      <c r="AB190" s="48"/>
      <c r="AC190" s="48"/>
    </row>
    <row r="191" spans="1:68" ht="16.5" hidden="1" customHeight="1" x14ac:dyDescent="0.25">
      <c r="A191" s="397" t="s">
        <v>273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81"/>
      <c r="AB191" s="381"/>
      <c r="AC191" s="381"/>
    </row>
    <row r="192" spans="1:68" ht="14.25" hidden="1" customHeight="1" x14ac:dyDescent="0.25">
      <c r="A192" s="392" t="s">
        <v>63</v>
      </c>
      <c r="B192" s="393"/>
      <c r="C192" s="393"/>
      <c r="D192" s="393"/>
      <c r="E192" s="393"/>
      <c r="F192" s="393"/>
      <c r="G192" s="393"/>
      <c r="H192" s="393"/>
      <c r="I192" s="393"/>
      <c r="J192" s="393"/>
      <c r="K192" s="393"/>
      <c r="L192" s="393"/>
      <c r="M192" s="393"/>
      <c r="N192" s="393"/>
      <c r="O192" s="393"/>
      <c r="P192" s="393"/>
      <c r="Q192" s="393"/>
      <c r="R192" s="393"/>
      <c r="S192" s="393"/>
      <c r="T192" s="393"/>
      <c r="U192" s="393"/>
      <c r="V192" s="393"/>
      <c r="W192" s="393"/>
      <c r="X192" s="393"/>
      <c r="Y192" s="393"/>
      <c r="Z192" s="393"/>
      <c r="AA192" s="382"/>
      <c r="AB192" s="382"/>
      <c r="AC192" s="382"/>
    </row>
    <row r="193" spans="1:68" ht="27" hidden="1" customHeight="1" x14ac:dyDescent="0.25">
      <c r="A193" s="54" t="s">
        <v>274</v>
      </c>
      <c r="B193" s="54" t="s">
        <v>275</v>
      </c>
      <c r="C193" s="31">
        <v>4301031191</v>
      </c>
      <c r="D193" s="395">
        <v>4680115880993</v>
      </c>
      <c r="E193" s="396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74</v>
      </c>
      <c r="L193" s="32"/>
      <c r="M193" s="33" t="s">
        <v>67</v>
      </c>
      <c r="N193" s="33"/>
      <c r="O193" s="32">
        <v>40</v>
      </c>
      <c r="P193" s="55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9"/>
      <c r="R193" s="399"/>
      <c r="S193" s="399"/>
      <c r="T193" s="400"/>
      <c r="U193" s="34"/>
      <c r="V193" s="34"/>
      <c r="W193" s="35" t="s">
        <v>68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hidden="1" customHeight="1" x14ac:dyDescent="0.25">
      <c r="A194" s="54" t="s">
        <v>276</v>
      </c>
      <c r="B194" s="54" t="s">
        <v>277</v>
      </c>
      <c r="C194" s="31">
        <v>4301031204</v>
      </c>
      <c r="D194" s="395">
        <v>4680115881761</v>
      </c>
      <c r="E194" s="396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6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9"/>
      <c r="R194" s="399"/>
      <c r="S194" s="399"/>
      <c r="T194" s="400"/>
      <c r="U194" s="34"/>
      <c r="V194" s="34"/>
      <c r="W194" s="35" t="s">
        <v>68</v>
      </c>
      <c r="X194" s="386">
        <v>0</v>
      </c>
      <c r="Y194" s="387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278</v>
      </c>
      <c r="B195" s="54" t="s">
        <v>279</v>
      </c>
      <c r="C195" s="31">
        <v>4301031201</v>
      </c>
      <c r="D195" s="395">
        <v>4680115881563</v>
      </c>
      <c r="E195" s="396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74</v>
      </c>
      <c r="L195" s="32"/>
      <c r="M195" s="33" t="s">
        <v>67</v>
      </c>
      <c r="N195" s="33"/>
      <c r="O195" s="32">
        <v>40</v>
      </c>
      <c r="P195" s="66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9"/>
      <c r="R195" s="399"/>
      <c r="S195" s="399"/>
      <c r="T195" s="400"/>
      <c r="U195" s="34"/>
      <c r="V195" s="34"/>
      <c r="W195" s="35" t="s">
        <v>68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280</v>
      </c>
      <c r="B196" s="54" t="s">
        <v>281</v>
      </c>
      <c r="C196" s="31">
        <v>4301031199</v>
      </c>
      <c r="D196" s="395">
        <v>4680115880986</v>
      </c>
      <c r="E196" s="396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9"/>
      <c r="R196" s="399"/>
      <c r="S196" s="399"/>
      <c r="T196" s="400"/>
      <c r="U196" s="34"/>
      <c r="V196" s="34"/>
      <c r="W196" s="35" t="s">
        <v>68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282</v>
      </c>
      <c r="B197" s="54" t="s">
        <v>283</v>
      </c>
      <c r="C197" s="31">
        <v>4301031205</v>
      </c>
      <c r="D197" s="395">
        <v>4680115881785</v>
      </c>
      <c r="E197" s="396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6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9"/>
      <c r="R197" s="399"/>
      <c r="S197" s="399"/>
      <c r="T197" s="400"/>
      <c r="U197" s="34"/>
      <c r="V197" s="34"/>
      <c r="W197" s="35" t="s">
        <v>68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284</v>
      </c>
      <c r="B198" s="54" t="s">
        <v>285</v>
      </c>
      <c r="C198" s="31">
        <v>4301031202</v>
      </c>
      <c r="D198" s="395">
        <v>4680115881679</v>
      </c>
      <c r="E198" s="396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48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9"/>
      <c r="R198" s="399"/>
      <c r="S198" s="399"/>
      <c r="T198" s="400"/>
      <c r="U198" s="34"/>
      <c r="V198" s="34"/>
      <c r="W198" s="35" t="s">
        <v>68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286</v>
      </c>
      <c r="B199" s="54" t="s">
        <v>287</v>
      </c>
      <c r="C199" s="31">
        <v>4301031158</v>
      </c>
      <c r="D199" s="395">
        <v>4680115880191</v>
      </c>
      <c r="E199" s="396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40</v>
      </c>
      <c r="P199" s="43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9"/>
      <c r="R199" s="399"/>
      <c r="S199" s="399"/>
      <c r="T199" s="400"/>
      <c r="U199" s="34"/>
      <c r="V199" s="34"/>
      <c r="W199" s="35" t="s">
        <v>68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288</v>
      </c>
      <c r="B200" s="54" t="s">
        <v>289</v>
      </c>
      <c r="C200" s="31">
        <v>4301031245</v>
      </c>
      <c r="D200" s="395">
        <v>4680115883963</v>
      </c>
      <c r="E200" s="396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4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9"/>
      <c r="R200" s="399"/>
      <c r="S200" s="399"/>
      <c r="T200" s="400"/>
      <c r="U200" s="34"/>
      <c r="V200" s="34"/>
      <c r="W200" s="35" t="s">
        <v>68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idden="1" x14ac:dyDescent="0.2">
      <c r="A201" s="418"/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419"/>
      <c r="P201" s="402" t="s">
        <v>69</v>
      </c>
      <c r="Q201" s="403"/>
      <c r="R201" s="403"/>
      <c r="S201" s="403"/>
      <c r="T201" s="403"/>
      <c r="U201" s="403"/>
      <c r="V201" s="404"/>
      <c r="W201" s="37" t="s">
        <v>70</v>
      </c>
      <c r="X201" s="388">
        <f>IFERROR(X193/H193,"0")+IFERROR(X194/H194,"0")+IFERROR(X195/H195,"0")+IFERROR(X196/H196,"0")+IFERROR(X197/H197,"0")+IFERROR(X198/H198,"0")+IFERROR(X199/H199,"0")+IFERROR(X200/H200,"0")</f>
        <v>0</v>
      </c>
      <c r="Y201" s="388">
        <f>IFERROR(Y193/H193,"0")+IFERROR(Y194/H194,"0")+IFERROR(Y195/H195,"0")+IFERROR(Y196/H196,"0")+IFERROR(Y197/H197,"0")+IFERROR(Y198/H198,"0")+IFERROR(Y199/H199,"0")+IFERROR(Y200/H200,"0")</f>
        <v>0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389"/>
      <c r="AB201" s="389"/>
      <c r="AC201" s="389"/>
    </row>
    <row r="202" spans="1:68" hidden="1" x14ac:dyDescent="0.2">
      <c r="A202" s="393"/>
      <c r="B202" s="393"/>
      <c r="C202" s="393"/>
      <c r="D202" s="393"/>
      <c r="E202" s="393"/>
      <c r="F202" s="393"/>
      <c r="G202" s="393"/>
      <c r="H202" s="393"/>
      <c r="I202" s="393"/>
      <c r="J202" s="393"/>
      <c r="K202" s="393"/>
      <c r="L202" s="393"/>
      <c r="M202" s="393"/>
      <c r="N202" s="393"/>
      <c r="O202" s="419"/>
      <c r="P202" s="402" t="s">
        <v>69</v>
      </c>
      <c r="Q202" s="403"/>
      <c r="R202" s="403"/>
      <c r="S202" s="403"/>
      <c r="T202" s="403"/>
      <c r="U202" s="403"/>
      <c r="V202" s="404"/>
      <c r="W202" s="37" t="s">
        <v>68</v>
      </c>
      <c r="X202" s="388">
        <f>IFERROR(SUM(X193:X200),"0")</f>
        <v>0</v>
      </c>
      <c r="Y202" s="388">
        <f>IFERROR(SUM(Y193:Y200),"0")</f>
        <v>0</v>
      </c>
      <c r="Z202" s="37"/>
      <c r="AA202" s="389"/>
      <c r="AB202" s="389"/>
      <c r="AC202" s="389"/>
    </row>
    <row r="203" spans="1:68" ht="16.5" hidden="1" customHeight="1" x14ac:dyDescent="0.25">
      <c r="A203" s="397" t="s">
        <v>290</v>
      </c>
      <c r="B203" s="393"/>
      <c r="C203" s="393"/>
      <c r="D203" s="393"/>
      <c r="E203" s="393"/>
      <c r="F203" s="393"/>
      <c r="G203" s="393"/>
      <c r="H203" s="393"/>
      <c r="I203" s="393"/>
      <c r="J203" s="393"/>
      <c r="K203" s="393"/>
      <c r="L203" s="393"/>
      <c r="M203" s="393"/>
      <c r="N203" s="393"/>
      <c r="O203" s="393"/>
      <c r="P203" s="393"/>
      <c r="Q203" s="393"/>
      <c r="R203" s="393"/>
      <c r="S203" s="393"/>
      <c r="T203" s="393"/>
      <c r="U203" s="393"/>
      <c r="V203" s="393"/>
      <c r="W203" s="393"/>
      <c r="X203" s="393"/>
      <c r="Y203" s="393"/>
      <c r="Z203" s="393"/>
      <c r="AA203" s="381"/>
      <c r="AB203" s="381"/>
      <c r="AC203" s="381"/>
    </row>
    <row r="204" spans="1:68" ht="14.25" hidden="1" customHeight="1" x14ac:dyDescent="0.25">
      <c r="A204" s="392" t="s">
        <v>109</v>
      </c>
      <c r="B204" s="393"/>
      <c r="C204" s="393"/>
      <c r="D204" s="393"/>
      <c r="E204" s="393"/>
      <c r="F204" s="393"/>
      <c r="G204" s="393"/>
      <c r="H204" s="393"/>
      <c r="I204" s="393"/>
      <c r="J204" s="393"/>
      <c r="K204" s="393"/>
      <c r="L204" s="393"/>
      <c r="M204" s="393"/>
      <c r="N204" s="393"/>
      <c r="O204" s="393"/>
      <c r="P204" s="393"/>
      <c r="Q204" s="393"/>
      <c r="R204" s="393"/>
      <c r="S204" s="393"/>
      <c r="T204" s="393"/>
      <c r="U204" s="393"/>
      <c r="V204" s="393"/>
      <c r="W204" s="393"/>
      <c r="X204" s="393"/>
      <c r="Y204" s="393"/>
      <c r="Z204" s="393"/>
      <c r="AA204" s="382"/>
      <c r="AB204" s="382"/>
      <c r="AC204" s="382"/>
    </row>
    <row r="205" spans="1:68" ht="16.5" hidden="1" customHeight="1" x14ac:dyDescent="0.25">
      <c r="A205" s="54" t="s">
        <v>291</v>
      </c>
      <c r="B205" s="54" t="s">
        <v>292</v>
      </c>
      <c r="C205" s="31">
        <v>4301011450</v>
      </c>
      <c r="D205" s="395">
        <v>4680115881402</v>
      </c>
      <c r="E205" s="396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112</v>
      </c>
      <c r="L205" s="32"/>
      <c r="M205" s="33" t="s">
        <v>113</v>
      </c>
      <c r="N205" s="33"/>
      <c r="O205" s="32">
        <v>55</v>
      </c>
      <c r="P205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9"/>
      <c r="R205" s="399"/>
      <c r="S205" s="399"/>
      <c r="T205" s="400"/>
      <c r="U205" s="34"/>
      <c r="V205" s="34"/>
      <c r="W205" s="35" t="s">
        <v>68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293</v>
      </c>
      <c r="B206" s="54" t="s">
        <v>294</v>
      </c>
      <c r="C206" s="31">
        <v>4301011767</v>
      </c>
      <c r="D206" s="395">
        <v>4680115881396</v>
      </c>
      <c r="E206" s="396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74</v>
      </c>
      <c r="L206" s="32"/>
      <c r="M206" s="33" t="s">
        <v>67</v>
      </c>
      <c r="N206" s="33"/>
      <c r="O206" s="32">
        <v>55</v>
      </c>
      <c r="P206" s="58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9"/>
      <c r="R206" s="399"/>
      <c r="S206" s="399"/>
      <c r="T206" s="400"/>
      <c r="U206" s="34"/>
      <c r="V206" s="34"/>
      <c r="W206" s="35" t="s">
        <v>68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8"/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419"/>
      <c r="P207" s="402" t="s">
        <v>69</v>
      </c>
      <c r="Q207" s="403"/>
      <c r="R207" s="403"/>
      <c r="S207" s="403"/>
      <c r="T207" s="403"/>
      <c r="U207" s="403"/>
      <c r="V207" s="404"/>
      <c r="W207" s="37" t="s">
        <v>70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3"/>
      <c r="B208" s="393"/>
      <c r="C208" s="393"/>
      <c r="D208" s="393"/>
      <c r="E208" s="393"/>
      <c r="F208" s="393"/>
      <c r="G208" s="393"/>
      <c r="H208" s="393"/>
      <c r="I208" s="393"/>
      <c r="J208" s="393"/>
      <c r="K208" s="393"/>
      <c r="L208" s="393"/>
      <c r="M208" s="393"/>
      <c r="N208" s="393"/>
      <c r="O208" s="419"/>
      <c r="P208" s="402" t="s">
        <v>69</v>
      </c>
      <c r="Q208" s="403"/>
      <c r="R208" s="403"/>
      <c r="S208" s="403"/>
      <c r="T208" s="403"/>
      <c r="U208" s="403"/>
      <c r="V208" s="404"/>
      <c r="W208" s="37" t="s">
        <v>68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2" t="s">
        <v>145</v>
      </c>
      <c r="B209" s="393"/>
      <c r="C209" s="393"/>
      <c r="D209" s="393"/>
      <c r="E209" s="393"/>
      <c r="F209" s="393"/>
      <c r="G209" s="393"/>
      <c r="H209" s="393"/>
      <c r="I209" s="393"/>
      <c r="J209" s="393"/>
      <c r="K209" s="393"/>
      <c r="L209" s="393"/>
      <c r="M209" s="393"/>
      <c r="N209" s="393"/>
      <c r="O209" s="393"/>
      <c r="P209" s="393"/>
      <c r="Q209" s="393"/>
      <c r="R209" s="393"/>
      <c r="S209" s="393"/>
      <c r="T209" s="393"/>
      <c r="U209" s="393"/>
      <c r="V209" s="393"/>
      <c r="W209" s="393"/>
      <c r="X209" s="393"/>
      <c r="Y209" s="393"/>
      <c r="Z209" s="393"/>
      <c r="AA209" s="382"/>
      <c r="AB209" s="382"/>
      <c r="AC209" s="382"/>
    </row>
    <row r="210" spans="1:68" ht="16.5" hidden="1" customHeight="1" x14ac:dyDescent="0.25">
      <c r="A210" s="54" t="s">
        <v>295</v>
      </c>
      <c r="B210" s="54" t="s">
        <v>296</v>
      </c>
      <c r="C210" s="31">
        <v>4301020262</v>
      </c>
      <c r="D210" s="395">
        <v>4680115882935</v>
      </c>
      <c r="E210" s="396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50</v>
      </c>
      <c r="P210" s="6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9"/>
      <c r="R210" s="399"/>
      <c r="S210" s="399"/>
      <c r="T210" s="400"/>
      <c r="U210" s="34"/>
      <c r="V210" s="34"/>
      <c r="W210" s="35" t="s">
        <v>68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297</v>
      </c>
      <c r="B211" s="54" t="s">
        <v>298</v>
      </c>
      <c r="C211" s="31">
        <v>4301020220</v>
      </c>
      <c r="D211" s="395">
        <v>4680115880764</v>
      </c>
      <c r="E211" s="396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74</v>
      </c>
      <c r="L211" s="32"/>
      <c r="M211" s="33" t="s">
        <v>113</v>
      </c>
      <c r="N211" s="33"/>
      <c r="O211" s="32">
        <v>50</v>
      </c>
      <c r="P211" s="62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9"/>
      <c r="R211" s="399"/>
      <c r="S211" s="399"/>
      <c r="T211" s="400"/>
      <c r="U211" s="34"/>
      <c r="V211" s="34"/>
      <c r="W211" s="35" t="s">
        <v>68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18"/>
      <c r="B212" s="393"/>
      <c r="C212" s="393"/>
      <c r="D212" s="393"/>
      <c r="E212" s="393"/>
      <c r="F212" s="393"/>
      <c r="G212" s="393"/>
      <c r="H212" s="393"/>
      <c r="I212" s="393"/>
      <c r="J212" s="393"/>
      <c r="K212" s="393"/>
      <c r="L212" s="393"/>
      <c r="M212" s="393"/>
      <c r="N212" s="393"/>
      <c r="O212" s="419"/>
      <c r="P212" s="402" t="s">
        <v>69</v>
      </c>
      <c r="Q212" s="403"/>
      <c r="R212" s="403"/>
      <c r="S212" s="403"/>
      <c r="T212" s="403"/>
      <c r="U212" s="403"/>
      <c r="V212" s="404"/>
      <c r="W212" s="37" t="s">
        <v>70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3"/>
      <c r="B213" s="393"/>
      <c r="C213" s="393"/>
      <c r="D213" s="393"/>
      <c r="E213" s="393"/>
      <c r="F213" s="393"/>
      <c r="G213" s="393"/>
      <c r="H213" s="393"/>
      <c r="I213" s="393"/>
      <c r="J213" s="393"/>
      <c r="K213" s="393"/>
      <c r="L213" s="393"/>
      <c r="M213" s="393"/>
      <c r="N213" s="393"/>
      <c r="O213" s="419"/>
      <c r="P213" s="402" t="s">
        <v>69</v>
      </c>
      <c r="Q213" s="403"/>
      <c r="R213" s="403"/>
      <c r="S213" s="403"/>
      <c r="T213" s="403"/>
      <c r="U213" s="403"/>
      <c r="V213" s="404"/>
      <c r="W213" s="37" t="s">
        <v>68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2" t="s">
        <v>63</v>
      </c>
      <c r="B214" s="393"/>
      <c r="C214" s="393"/>
      <c r="D214" s="393"/>
      <c r="E214" s="393"/>
      <c r="F214" s="393"/>
      <c r="G214" s="393"/>
      <c r="H214" s="393"/>
      <c r="I214" s="393"/>
      <c r="J214" s="393"/>
      <c r="K214" s="393"/>
      <c r="L214" s="393"/>
      <c r="M214" s="393"/>
      <c r="N214" s="393"/>
      <c r="O214" s="393"/>
      <c r="P214" s="393"/>
      <c r="Q214" s="393"/>
      <c r="R214" s="393"/>
      <c r="S214" s="393"/>
      <c r="T214" s="393"/>
      <c r="U214" s="393"/>
      <c r="V214" s="393"/>
      <c r="W214" s="393"/>
      <c r="X214" s="393"/>
      <c r="Y214" s="393"/>
      <c r="Z214" s="393"/>
      <c r="AA214" s="382"/>
      <c r="AB214" s="382"/>
      <c r="AC214" s="382"/>
    </row>
    <row r="215" spans="1:68" ht="27" hidden="1" customHeight="1" x14ac:dyDescent="0.25">
      <c r="A215" s="54" t="s">
        <v>299</v>
      </c>
      <c r="B215" s="54" t="s">
        <v>300</v>
      </c>
      <c r="C215" s="31">
        <v>4301031224</v>
      </c>
      <c r="D215" s="395">
        <v>4680115882683</v>
      </c>
      <c r="E215" s="396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74</v>
      </c>
      <c r="L215" s="32"/>
      <c r="M215" s="33" t="s">
        <v>67</v>
      </c>
      <c r="N215" s="33"/>
      <c r="O215" s="32">
        <v>40</v>
      </c>
      <c r="P215" s="7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9"/>
      <c r="R215" s="399"/>
      <c r="S215" s="399"/>
      <c r="T215" s="400"/>
      <c r="U215" s="34"/>
      <c r="V215" s="34"/>
      <c r="W215" s="35" t="s">
        <v>68</v>
      </c>
      <c r="X215" s="386">
        <v>0</v>
      </c>
      <c r="Y215" s="387">
        <f t="shared" ref="Y215:Y222" si="31">IFERROR(IF(X215="",0,CEILING((X215/$H215),1)*$H215),"")</f>
        <v>0</v>
      </c>
      <c r="Z215" s="36" t="str">
        <f>IFERROR(IF(Y215=0,"",ROUNDUP(Y215/H215,0)*0.00937),"")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0</v>
      </c>
      <c r="BN215" s="64">
        <f t="shared" ref="BN215:BN222" si="33">IFERROR(Y215*I215/H215,"0")</f>
        <v>0</v>
      </c>
      <c r="BO215" s="64">
        <f t="shared" ref="BO215:BO222" si="34">IFERROR(1/J215*(X215/H215),"0")</f>
        <v>0</v>
      </c>
      <c r="BP215" s="64">
        <f t="shared" ref="BP215:BP222" si="35">IFERROR(1/J215*(Y215/H215),"0")</f>
        <v>0</v>
      </c>
    </row>
    <row r="216" spans="1:68" ht="27" hidden="1" customHeight="1" x14ac:dyDescent="0.25">
      <c r="A216" s="54" t="s">
        <v>301</v>
      </c>
      <c r="B216" s="54" t="s">
        <v>302</v>
      </c>
      <c r="C216" s="31">
        <v>4301031230</v>
      </c>
      <c r="D216" s="395">
        <v>4680115882690</v>
      </c>
      <c r="E216" s="396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74</v>
      </c>
      <c r="L216" s="32"/>
      <c r="M216" s="33" t="s">
        <v>67</v>
      </c>
      <c r="N216" s="33"/>
      <c r="O216" s="32">
        <v>40</v>
      </c>
      <c r="P216" s="62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9"/>
      <c r="R216" s="399"/>
      <c r="S216" s="399"/>
      <c r="T216" s="400"/>
      <c r="U216" s="34"/>
      <c r="V216" s="34"/>
      <c r="W216" s="35" t="s">
        <v>68</v>
      </c>
      <c r="X216" s="386">
        <v>0</v>
      </c>
      <c r="Y216" s="387">
        <f t="shared" si="31"/>
        <v>0</v>
      </c>
      <c r="Z216" s="36" t="str">
        <f>IFERROR(IF(Y216=0,"",ROUNDUP(Y216/H216,0)*0.00937),"")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303</v>
      </c>
      <c r="B217" s="54" t="s">
        <v>304</v>
      </c>
      <c r="C217" s="31">
        <v>4301031220</v>
      </c>
      <c r="D217" s="395">
        <v>4680115882669</v>
      </c>
      <c r="E217" s="396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74</v>
      </c>
      <c r="L217" s="32"/>
      <c r="M217" s="33" t="s">
        <v>67</v>
      </c>
      <c r="N217" s="33"/>
      <c r="O217" s="32">
        <v>40</v>
      </c>
      <c r="P217" s="56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9"/>
      <c r="R217" s="399"/>
      <c r="S217" s="399"/>
      <c r="T217" s="400"/>
      <c r="U217" s="34"/>
      <c r="V217" s="34"/>
      <c r="W217" s="35" t="s">
        <v>68</v>
      </c>
      <c r="X217" s="386">
        <v>0</v>
      </c>
      <c r="Y217" s="387">
        <f t="shared" si="31"/>
        <v>0</v>
      </c>
      <c r="Z217" s="36" t="str">
        <f>IFERROR(IF(Y217=0,"",ROUNDUP(Y217/H217,0)*0.00937),"")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4301031221</v>
      </c>
      <c r="D218" s="395">
        <v>4680115882676</v>
      </c>
      <c r="E218" s="396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74</v>
      </c>
      <c r="L218" s="32"/>
      <c r="M218" s="33" t="s">
        <v>67</v>
      </c>
      <c r="N218" s="33"/>
      <c r="O218" s="32">
        <v>40</v>
      </c>
      <c r="P218" s="4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9"/>
      <c r="R218" s="399"/>
      <c r="S218" s="399"/>
      <c r="T218" s="400"/>
      <c r="U218" s="34"/>
      <c r="V218" s="34"/>
      <c r="W218" s="35" t="s">
        <v>68</v>
      </c>
      <c r="X218" s="386">
        <v>0</v>
      </c>
      <c r="Y218" s="387">
        <f t="shared" si="31"/>
        <v>0</v>
      </c>
      <c r="Z218" s="36" t="str">
        <f>IFERROR(IF(Y218=0,"",ROUNDUP(Y218/H218,0)*0.00937),"")</f>
        <v/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hidden="1" customHeight="1" x14ac:dyDescent="0.25">
      <c r="A219" s="54" t="s">
        <v>307</v>
      </c>
      <c r="B219" s="54" t="s">
        <v>308</v>
      </c>
      <c r="C219" s="31">
        <v>4301031223</v>
      </c>
      <c r="D219" s="395">
        <v>4680115884014</v>
      </c>
      <c r="E219" s="396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6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9"/>
      <c r="R219" s="399"/>
      <c r="S219" s="399"/>
      <c r="T219" s="400"/>
      <c r="U219" s="34"/>
      <c r="V219" s="34"/>
      <c r="W219" s="35" t="s">
        <v>68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309</v>
      </c>
      <c r="B220" s="54" t="s">
        <v>310</v>
      </c>
      <c r="C220" s="31">
        <v>4301031222</v>
      </c>
      <c r="D220" s="395">
        <v>4680115884007</v>
      </c>
      <c r="E220" s="396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6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9"/>
      <c r="R220" s="399"/>
      <c r="S220" s="399"/>
      <c r="T220" s="400"/>
      <c r="U220" s="34"/>
      <c r="V220" s="34"/>
      <c r="W220" s="35" t="s">
        <v>68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311</v>
      </c>
      <c r="B221" s="54" t="s">
        <v>312</v>
      </c>
      <c r="C221" s="31">
        <v>4301031229</v>
      </c>
      <c r="D221" s="395">
        <v>4680115884038</v>
      </c>
      <c r="E221" s="396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5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9"/>
      <c r="R221" s="399"/>
      <c r="S221" s="399"/>
      <c r="T221" s="400"/>
      <c r="U221" s="34"/>
      <c r="V221" s="34"/>
      <c r="W221" s="35" t="s">
        <v>68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313</v>
      </c>
      <c r="B222" s="54" t="s">
        <v>314</v>
      </c>
      <c r="C222" s="31">
        <v>4301031225</v>
      </c>
      <c r="D222" s="395">
        <v>4680115884021</v>
      </c>
      <c r="E222" s="396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5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9"/>
      <c r="R222" s="399"/>
      <c r="S222" s="399"/>
      <c r="T222" s="400"/>
      <c r="U222" s="34"/>
      <c r="V222" s="34"/>
      <c r="W222" s="35" t="s">
        <v>68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hidden="1" x14ac:dyDescent="0.2">
      <c r="A223" s="418"/>
      <c r="B223" s="393"/>
      <c r="C223" s="393"/>
      <c r="D223" s="393"/>
      <c r="E223" s="393"/>
      <c r="F223" s="393"/>
      <c r="G223" s="393"/>
      <c r="H223" s="393"/>
      <c r="I223" s="393"/>
      <c r="J223" s="393"/>
      <c r="K223" s="393"/>
      <c r="L223" s="393"/>
      <c r="M223" s="393"/>
      <c r="N223" s="393"/>
      <c r="O223" s="419"/>
      <c r="P223" s="402" t="s">
        <v>69</v>
      </c>
      <c r="Q223" s="403"/>
      <c r="R223" s="403"/>
      <c r="S223" s="403"/>
      <c r="T223" s="403"/>
      <c r="U223" s="403"/>
      <c r="V223" s="404"/>
      <c r="W223" s="37" t="s">
        <v>70</v>
      </c>
      <c r="X223" s="388">
        <f>IFERROR(X215/H215,"0")+IFERROR(X216/H216,"0")+IFERROR(X217/H217,"0")+IFERROR(X218/H218,"0")+IFERROR(X219/H219,"0")+IFERROR(X220/H220,"0")+IFERROR(X221/H221,"0")+IFERROR(X222/H222,"0")</f>
        <v>0</v>
      </c>
      <c r="Y223" s="388">
        <f>IFERROR(Y215/H215,"0")+IFERROR(Y216/H216,"0")+IFERROR(Y217/H217,"0")+IFERROR(Y218/H218,"0")+IFERROR(Y219/H219,"0")+IFERROR(Y220/H220,"0")+IFERROR(Y221/H221,"0")+IFERROR(Y222/H222,"0")</f>
        <v>0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389"/>
      <c r="AB223" s="389"/>
      <c r="AC223" s="389"/>
    </row>
    <row r="224" spans="1:68" hidden="1" x14ac:dyDescent="0.2">
      <c r="A224" s="393"/>
      <c r="B224" s="393"/>
      <c r="C224" s="393"/>
      <c r="D224" s="393"/>
      <c r="E224" s="393"/>
      <c r="F224" s="393"/>
      <c r="G224" s="393"/>
      <c r="H224" s="393"/>
      <c r="I224" s="393"/>
      <c r="J224" s="393"/>
      <c r="K224" s="393"/>
      <c r="L224" s="393"/>
      <c r="M224" s="393"/>
      <c r="N224" s="393"/>
      <c r="O224" s="419"/>
      <c r="P224" s="402" t="s">
        <v>69</v>
      </c>
      <c r="Q224" s="403"/>
      <c r="R224" s="403"/>
      <c r="S224" s="403"/>
      <c r="T224" s="403"/>
      <c r="U224" s="403"/>
      <c r="V224" s="404"/>
      <c r="W224" s="37" t="s">
        <v>68</v>
      </c>
      <c r="X224" s="388">
        <f>IFERROR(SUM(X215:X222),"0")</f>
        <v>0</v>
      </c>
      <c r="Y224" s="388">
        <f>IFERROR(SUM(Y215:Y222),"0")</f>
        <v>0</v>
      </c>
      <c r="Z224" s="37"/>
      <c r="AA224" s="389"/>
      <c r="AB224" s="389"/>
      <c r="AC224" s="389"/>
    </row>
    <row r="225" spans="1:68" ht="14.25" hidden="1" customHeight="1" x14ac:dyDescent="0.25">
      <c r="A225" s="392" t="s">
        <v>71</v>
      </c>
      <c r="B225" s="393"/>
      <c r="C225" s="393"/>
      <c r="D225" s="393"/>
      <c r="E225" s="393"/>
      <c r="F225" s="393"/>
      <c r="G225" s="393"/>
      <c r="H225" s="393"/>
      <c r="I225" s="393"/>
      <c r="J225" s="393"/>
      <c r="K225" s="393"/>
      <c r="L225" s="393"/>
      <c r="M225" s="393"/>
      <c r="N225" s="393"/>
      <c r="O225" s="393"/>
      <c r="P225" s="393"/>
      <c r="Q225" s="393"/>
      <c r="R225" s="393"/>
      <c r="S225" s="393"/>
      <c r="T225" s="393"/>
      <c r="U225" s="393"/>
      <c r="V225" s="393"/>
      <c r="W225" s="393"/>
      <c r="X225" s="393"/>
      <c r="Y225" s="393"/>
      <c r="Z225" s="393"/>
      <c r="AA225" s="382"/>
      <c r="AB225" s="382"/>
      <c r="AC225" s="382"/>
    </row>
    <row r="226" spans="1:68" ht="27" hidden="1" customHeight="1" x14ac:dyDescent="0.25">
      <c r="A226" s="54" t="s">
        <v>315</v>
      </c>
      <c r="B226" s="54" t="s">
        <v>316</v>
      </c>
      <c r="C226" s="31">
        <v>4301051408</v>
      </c>
      <c r="D226" s="395">
        <v>4680115881594</v>
      </c>
      <c r="E226" s="396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112</v>
      </c>
      <c r="L226" s="32"/>
      <c r="M226" s="33" t="s">
        <v>115</v>
      </c>
      <c r="N226" s="33"/>
      <c r="O226" s="32">
        <v>40</v>
      </c>
      <c r="P226" s="52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9"/>
      <c r="R226" s="399"/>
      <c r="S226" s="399"/>
      <c r="T226" s="400"/>
      <c r="U226" s="34"/>
      <c r="V226" s="34"/>
      <c r="W226" s="35" t="s">
        <v>68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hidden="1" customHeight="1" x14ac:dyDescent="0.25">
      <c r="A227" s="54" t="s">
        <v>317</v>
      </c>
      <c r="B227" s="54" t="s">
        <v>318</v>
      </c>
      <c r="C227" s="31">
        <v>4301051754</v>
      </c>
      <c r="D227" s="395">
        <v>4680115880962</v>
      </c>
      <c r="E227" s="396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112</v>
      </c>
      <c r="L227" s="32"/>
      <c r="M227" s="33" t="s">
        <v>67</v>
      </c>
      <c r="N227" s="33"/>
      <c r="O227" s="32">
        <v>40</v>
      </c>
      <c r="P227" s="5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9"/>
      <c r="R227" s="399"/>
      <c r="S227" s="399"/>
      <c r="T227" s="400"/>
      <c r="U227" s="34"/>
      <c r="V227" s="34"/>
      <c r="W227" s="35" t="s">
        <v>68</v>
      </c>
      <c r="X227" s="386">
        <v>0</v>
      </c>
      <c r="Y227" s="387">
        <f t="shared" si="36"/>
        <v>0</v>
      </c>
      <c r="Z227" s="36" t="str">
        <f>IFERROR(IF(Y227=0,"",ROUNDUP(Y227/H227,0)*0.02175),"")</f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hidden="1" customHeight="1" x14ac:dyDescent="0.25">
      <c r="A228" s="54" t="s">
        <v>319</v>
      </c>
      <c r="B228" s="54" t="s">
        <v>320</v>
      </c>
      <c r="C228" s="31">
        <v>4301051411</v>
      </c>
      <c r="D228" s="395">
        <v>4680115881617</v>
      </c>
      <c r="E228" s="396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112</v>
      </c>
      <c r="L228" s="32"/>
      <c r="M228" s="33" t="s">
        <v>115</v>
      </c>
      <c r="N228" s="33"/>
      <c r="O228" s="32">
        <v>40</v>
      </c>
      <c r="P228" s="4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9"/>
      <c r="R228" s="399"/>
      <c r="S228" s="399"/>
      <c r="T228" s="400"/>
      <c r="U228" s="34"/>
      <c r="V228" s="34"/>
      <c r="W228" s="35" t="s">
        <v>68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hidden="1" customHeight="1" x14ac:dyDescent="0.25">
      <c r="A229" s="54" t="s">
        <v>321</v>
      </c>
      <c r="B229" s="54" t="s">
        <v>322</v>
      </c>
      <c r="C229" s="31">
        <v>4301051632</v>
      </c>
      <c r="D229" s="395">
        <v>4680115880573</v>
      </c>
      <c r="E229" s="396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112</v>
      </c>
      <c r="L229" s="32"/>
      <c r="M229" s="33" t="s">
        <v>67</v>
      </c>
      <c r="N229" s="33"/>
      <c r="O229" s="32">
        <v>45</v>
      </c>
      <c r="P22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9"/>
      <c r="R229" s="399"/>
      <c r="S229" s="399"/>
      <c r="T229" s="400"/>
      <c r="U229" s="34"/>
      <c r="V229" s="34"/>
      <c r="W229" s="35" t="s">
        <v>68</v>
      </c>
      <c r="X229" s="386">
        <v>0</v>
      </c>
      <c r="Y229" s="387">
        <f t="shared" si="36"/>
        <v>0</v>
      </c>
      <c r="Z229" s="36" t="str">
        <f>IFERROR(IF(Y229=0,"",ROUNDUP(Y229/H229,0)*0.02175),"")</f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323</v>
      </c>
      <c r="B230" s="54" t="s">
        <v>324</v>
      </c>
      <c r="C230" s="31">
        <v>4301051407</v>
      </c>
      <c r="D230" s="395">
        <v>4680115882195</v>
      </c>
      <c r="E230" s="396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74</v>
      </c>
      <c r="L230" s="32"/>
      <c r="M230" s="33" t="s">
        <v>115</v>
      </c>
      <c r="N230" s="33"/>
      <c r="O230" s="32">
        <v>40</v>
      </c>
      <c r="P230" s="73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9"/>
      <c r="R230" s="399"/>
      <c r="S230" s="399"/>
      <c r="T230" s="400"/>
      <c r="U230" s="34"/>
      <c r="V230" s="34"/>
      <c r="W230" s="35" t="s">
        <v>68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325</v>
      </c>
      <c r="B231" s="54" t="s">
        <v>326</v>
      </c>
      <c r="C231" s="31">
        <v>4301051752</v>
      </c>
      <c r="D231" s="395">
        <v>4680115882607</v>
      </c>
      <c r="E231" s="396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74</v>
      </c>
      <c r="L231" s="32"/>
      <c r="M231" s="33" t="s">
        <v>139</v>
      </c>
      <c r="N231" s="33"/>
      <c r="O231" s="32">
        <v>45</v>
      </c>
      <c r="P231" s="78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9"/>
      <c r="R231" s="399"/>
      <c r="S231" s="399"/>
      <c r="T231" s="400"/>
      <c r="U231" s="34"/>
      <c r="V231" s="34"/>
      <c r="W231" s="35" t="s">
        <v>68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327</v>
      </c>
      <c r="B232" s="54" t="s">
        <v>328</v>
      </c>
      <c r="C232" s="31">
        <v>4301051630</v>
      </c>
      <c r="D232" s="395">
        <v>4680115880092</v>
      </c>
      <c r="E232" s="396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74</v>
      </c>
      <c r="L232" s="32"/>
      <c r="M232" s="33" t="s">
        <v>67</v>
      </c>
      <c r="N232" s="33"/>
      <c r="O232" s="32">
        <v>45</v>
      </c>
      <c r="P232" s="57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9"/>
      <c r="R232" s="399"/>
      <c r="S232" s="399"/>
      <c r="T232" s="400"/>
      <c r="U232" s="34"/>
      <c r="V232" s="34"/>
      <c r="W232" s="35" t="s">
        <v>68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329</v>
      </c>
      <c r="B233" s="54" t="s">
        <v>330</v>
      </c>
      <c r="C233" s="31">
        <v>4301051631</v>
      </c>
      <c r="D233" s="395">
        <v>4680115880221</v>
      </c>
      <c r="E233" s="396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45</v>
      </c>
      <c r="P233" s="58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9"/>
      <c r="R233" s="399"/>
      <c r="S233" s="399"/>
      <c r="T233" s="400"/>
      <c r="U233" s="34"/>
      <c r="V233" s="34"/>
      <c r="W233" s="35" t="s">
        <v>68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331</v>
      </c>
      <c r="B234" s="54" t="s">
        <v>332</v>
      </c>
      <c r="C234" s="31">
        <v>4301051749</v>
      </c>
      <c r="D234" s="395">
        <v>4680115882942</v>
      </c>
      <c r="E234" s="396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74</v>
      </c>
      <c r="L234" s="32"/>
      <c r="M234" s="33" t="s">
        <v>67</v>
      </c>
      <c r="N234" s="33"/>
      <c r="O234" s="32">
        <v>40</v>
      </c>
      <c r="P234" s="74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9"/>
      <c r="R234" s="399"/>
      <c r="S234" s="399"/>
      <c r="T234" s="400"/>
      <c r="U234" s="34"/>
      <c r="V234" s="34"/>
      <c r="W234" s="35" t="s">
        <v>68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hidden="1" customHeight="1" x14ac:dyDescent="0.25">
      <c r="A235" s="54" t="s">
        <v>333</v>
      </c>
      <c r="B235" s="54" t="s">
        <v>334</v>
      </c>
      <c r="C235" s="31">
        <v>4301051753</v>
      </c>
      <c r="D235" s="395">
        <v>4680115880504</v>
      </c>
      <c r="E235" s="396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74</v>
      </c>
      <c r="L235" s="32"/>
      <c r="M235" s="33" t="s">
        <v>67</v>
      </c>
      <c r="N235" s="33"/>
      <c r="O235" s="32">
        <v>40</v>
      </c>
      <c r="P235" s="5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9"/>
      <c r="R235" s="399"/>
      <c r="S235" s="399"/>
      <c r="T235" s="400"/>
      <c r="U235" s="34"/>
      <c r="V235" s="34"/>
      <c r="W235" s="35" t="s">
        <v>68</v>
      </c>
      <c r="X235" s="386">
        <v>0</v>
      </c>
      <c r="Y235" s="387">
        <f t="shared" si="36"/>
        <v>0</v>
      </c>
      <c r="Z235" s="36" t="str">
        <f t="shared" si="41"/>
        <v/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ht="27" hidden="1" customHeight="1" x14ac:dyDescent="0.25">
      <c r="A236" s="54" t="s">
        <v>335</v>
      </c>
      <c r="B236" s="54" t="s">
        <v>336</v>
      </c>
      <c r="C236" s="31">
        <v>4301051410</v>
      </c>
      <c r="D236" s="395">
        <v>4680115882164</v>
      </c>
      <c r="E236" s="396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74</v>
      </c>
      <c r="L236" s="32"/>
      <c r="M236" s="33" t="s">
        <v>115</v>
      </c>
      <c r="N236" s="33"/>
      <c r="O236" s="32">
        <v>40</v>
      </c>
      <c r="P236" s="72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9"/>
      <c r="R236" s="399"/>
      <c r="S236" s="399"/>
      <c r="T236" s="400"/>
      <c r="U236" s="34"/>
      <c r="V236" s="34"/>
      <c r="W236" s="35" t="s">
        <v>68</v>
      </c>
      <c r="X236" s="386">
        <v>0</v>
      </c>
      <c r="Y236" s="387">
        <f t="shared" si="36"/>
        <v>0</v>
      </c>
      <c r="Z236" s="36" t="str">
        <f t="shared" si="41"/>
        <v/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0</v>
      </c>
      <c r="BN236" s="64">
        <f t="shared" si="38"/>
        <v>0</v>
      </c>
      <c r="BO236" s="64">
        <f t="shared" si="39"/>
        <v>0</v>
      </c>
      <c r="BP236" s="64">
        <f t="shared" si="40"/>
        <v>0</v>
      </c>
    </row>
    <row r="237" spans="1:68" hidden="1" x14ac:dyDescent="0.2">
      <c r="A237" s="418"/>
      <c r="B237" s="393"/>
      <c r="C237" s="393"/>
      <c r="D237" s="393"/>
      <c r="E237" s="393"/>
      <c r="F237" s="393"/>
      <c r="G237" s="393"/>
      <c r="H237" s="393"/>
      <c r="I237" s="393"/>
      <c r="J237" s="393"/>
      <c r="K237" s="393"/>
      <c r="L237" s="393"/>
      <c r="M237" s="393"/>
      <c r="N237" s="393"/>
      <c r="O237" s="419"/>
      <c r="P237" s="402" t="s">
        <v>69</v>
      </c>
      <c r="Q237" s="403"/>
      <c r="R237" s="403"/>
      <c r="S237" s="403"/>
      <c r="T237" s="403"/>
      <c r="U237" s="403"/>
      <c r="V237" s="404"/>
      <c r="W237" s="37" t="s">
        <v>70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389"/>
      <c r="AB237" s="389"/>
      <c r="AC237" s="389"/>
    </row>
    <row r="238" spans="1:68" hidden="1" x14ac:dyDescent="0.2">
      <c r="A238" s="393"/>
      <c r="B238" s="393"/>
      <c r="C238" s="393"/>
      <c r="D238" s="393"/>
      <c r="E238" s="393"/>
      <c r="F238" s="393"/>
      <c r="G238" s="393"/>
      <c r="H238" s="393"/>
      <c r="I238" s="393"/>
      <c r="J238" s="393"/>
      <c r="K238" s="393"/>
      <c r="L238" s="393"/>
      <c r="M238" s="393"/>
      <c r="N238" s="393"/>
      <c r="O238" s="419"/>
      <c r="P238" s="402" t="s">
        <v>69</v>
      </c>
      <c r="Q238" s="403"/>
      <c r="R238" s="403"/>
      <c r="S238" s="403"/>
      <c r="T238" s="403"/>
      <c r="U238" s="403"/>
      <c r="V238" s="404"/>
      <c r="W238" s="37" t="s">
        <v>68</v>
      </c>
      <c r="X238" s="388">
        <f>IFERROR(SUM(X226:X236),"0")</f>
        <v>0</v>
      </c>
      <c r="Y238" s="388">
        <f>IFERROR(SUM(Y226:Y236),"0")</f>
        <v>0</v>
      </c>
      <c r="Z238" s="37"/>
      <c r="AA238" s="389"/>
      <c r="AB238" s="389"/>
      <c r="AC238" s="389"/>
    </row>
    <row r="239" spans="1:68" ht="14.25" hidden="1" customHeight="1" x14ac:dyDescent="0.25">
      <c r="A239" s="392" t="s">
        <v>180</v>
      </c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393"/>
      <c r="P239" s="393"/>
      <c r="Q239" s="393"/>
      <c r="R239" s="393"/>
      <c r="S239" s="393"/>
      <c r="T239" s="393"/>
      <c r="U239" s="393"/>
      <c r="V239" s="393"/>
      <c r="W239" s="393"/>
      <c r="X239" s="393"/>
      <c r="Y239" s="393"/>
      <c r="Z239" s="393"/>
      <c r="AA239" s="382"/>
      <c r="AB239" s="382"/>
      <c r="AC239" s="382"/>
    </row>
    <row r="240" spans="1:68" ht="16.5" hidden="1" customHeight="1" x14ac:dyDescent="0.25">
      <c r="A240" s="54" t="s">
        <v>337</v>
      </c>
      <c r="B240" s="54" t="s">
        <v>338</v>
      </c>
      <c r="C240" s="31">
        <v>4301060404</v>
      </c>
      <c r="D240" s="395">
        <v>4680115882874</v>
      </c>
      <c r="E240" s="396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74</v>
      </c>
      <c r="L240" s="32"/>
      <c r="M240" s="33" t="s">
        <v>67</v>
      </c>
      <c r="N240" s="33"/>
      <c r="O240" s="32">
        <v>40</v>
      </c>
      <c r="P240" s="71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9"/>
      <c r="R240" s="399"/>
      <c r="S240" s="399"/>
      <c r="T240" s="400"/>
      <c r="U240" s="34"/>
      <c r="V240" s="34"/>
      <c r="W240" s="35" t="s">
        <v>68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337</v>
      </c>
      <c r="B241" s="54" t="s">
        <v>339</v>
      </c>
      <c r="C241" s="31">
        <v>4301060360</v>
      </c>
      <c r="D241" s="395">
        <v>4680115882874</v>
      </c>
      <c r="E241" s="396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74</v>
      </c>
      <c r="L241" s="32"/>
      <c r="M241" s="33" t="s">
        <v>67</v>
      </c>
      <c r="N241" s="33"/>
      <c r="O241" s="32">
        <v>30</v>
      </c>
      <c r="P241" s="51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9"/>
      <c r="R241" s="399"/>
      <c r="S241" s="399"/>
      <c r="T241" s="400"/>
      <c r="U241" s="34"/>
      <c r="V241" s="34"/>
      <c r="W241" s="35" t="s">
        <v>68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340</v>
      </c>
      <c r="B242" s="54" t="s">
        <v>341</v>
      </c>
      <c r="C242" s="31">
        <v>4301060359</v>
      </c>
      <c r="D242" s="395">
        <v>4680115884434</v>
      </c>
      <c r="E242" s="396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74</v>
      </c>
      <c r="L242" s="32"/>
      <c r="M242" s="33" t="s">
        <v>67</v>
      </c>
      <c r="N242" s="33"/>
      <c r="O242" s="32">
        <v>30</v>
      </c>
      <c r="P242" s="70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9"/>
      <c r="R242" s="399"/>
      <c r="S242" s="399"/>
      <c r="T242" s="400"/>
      <c r="U242" s="34"/>
      <c r="V242" s="34"/>
      <c r="W242" s="35" t="s">
        <v>68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342</v>
      </c>
      <c r="B243" s="54" t="s">
        <v>343</v>
      </c>
      <c r="C243" s="31">
        <v>4301060375</v>
      </c>
      <c r="D243" s="395">
        <v>4680115880818</v>
      </c>
      <c r="E243" s="396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74</v>
      </c>
      <c r="L243" s="32"/>
      <c r="M243" s="33" t="s">
        <v>67</v>
      </c>
      <c r="N243" s="33"/>
      <c r="O243" s="32">
        <v>40</v>
      </c>
      <c r="P243" s="45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9"/>
      <c r="R243" s="399"/>
      <c r="S243" s="399"/>
      <c r="T243" s="400"/>
      <c r="U243" s="34"/>
      <c r="V243" s="34"/>
      <c r="W243" s="35" t="s">
        <v>68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344</v>
      </c>
      <c r="B244" s="54" t="s">
        <v>345</v>
      </c>
      <c r="C244" s="31">
        <v>4301060389</v>
      </c>
      <c r="D244" s="395">
        <v>4680115880801</v>
      </c>
      <c r="E244" s="396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74</v>
      </c>
      <c r="L244" s="32"/>
      <c r="M244" s="33" t="s">
        <v>115</v>
      </c>
      <c r="N244" s="33"/>
      <c r="O244" s="32">
        <v>40</v>
      </c>
      <c r="P244" s="77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9"/>
      <c r="R244" s="399"/>
      <c r="S244" s="399"/>
      <c r="T244" s="400"/>
      <c r="U244" s="34"/>
      <c r="V244" s="34"/>
      <c r="W244" s="35" t="s">
        <v>68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18"/>
      <c r="B245" s="393"/>
      <c r="C245" s="393"/>
      <c r="D245" s="393"/>
      <c r="E245" s="393"/>
      <c r="F245" s="393"/>
      <c r="G245" s="393"/>
      <c r="H245" s="393"/>
      <c r="I245" s="393"/>
      <c r="J245" s="393"/>
      <c r="K245" s="393"/>
      <c r="L245" s="393"/>
      <c r="M245" s="393"/>
      <c r="N245" s="393"/>
      <c r="O245" s="419"/>
      <c r="P245" s="402" t="s">
        <v>69</v>
      </c>
      <c r="Q245" s="403"/>
      <c r="R245" s="403"/>
      <c r="S245" s="403"/>
      <c r="T245" s="403"/>
      <c r="U245" s="403"/>
      <c r="V245" s="404"/>
      <c r="W245" s="37" t="s">
        <v>70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3"/>
      <c r="B246" s="393"/>
      <c r="C246" s="393"/>
      <c r="D246" s="393"/>
      <c r="E246" s="393"/>
      <c r="F246" s="393"/>
      <c r="G246" s="393"/>
      <c r="H246" s="393"/>
      <c r="I246" s="393"/>
      <c r="J246" s="393"/>
      <c r="K246" s="393"/>
      <c r="L246" s="393"/>
      <c r="M246" s="393"/>
      <c r="N246" s="393"/>
      <c r="O246" s="419"/>
      <c r="P246" s="402" t="s">
        <v>69</v>
      </c>
      <c r="Q246" s="403"/>
      <c r="R246" s="403"/>
      <c r="S246" s="403"/>
      <c r="T246" s="403"/>
      <c r="U246" s="403"/>
      <c r="V246" s="404"/>
      <c r="W246" s="37" t="s">
        <v>68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397" t="s">
        <v>346</v>
      </c>
      <c r="B247" s="393"/>
      <c r="C247" s="393"/>
      <c r="D247" s="393"/>
      <c r="E247" s="393"/>
      <c r="F247" s="393"/>
      <c r="G247" s="393"/>
      <c r="H247" s="393"/>
      <c r="I247" s="393"/>
      <c r="J247" s="393"/>
      <c r="K247" s="393"/>
      <c r="L247" s="393"/>
      <c r="M247" s="393"/>
      <c r="N247" s="393"/>
      <c r="O247" s="393"/>
      <c r="P247" s="393"/>
      <c r="Q247" s="393"/>
      <c r="R247" s="393"/>
      <c r="S247" s="393"/>
      <c r="T247" s="393"/>
      <c r="U247" s="393"/>
      <c r="V247" s="393"/>
      <c r="W247" s="393"/>
      <c r="X247" s="393"/>
      <c r="Y247" s="393"/>
      <c r="Z247" s="393"/>
      <c r="AA247" s="381"/>
      <c r="AB247" s="381"/>
      <c r="AC247" s="381"/>
    </row>
    <row r="248" spans="1:68" ht="14.25" hidden="1" customHeight="1" x14ac:dyDescent="0.25">
      <c r="A248" s="392" t="s">
        <v>109</v>
      </c>
      <c r="B248" s="393"/>
      <c r="C248" s="393"/>
      <c r="D248" s="393"/>
      <c r="E248" s="393"/>
      <c r="F248" s="393"/>
      <c r="G248" s="393"/>
      <c r="H248" s="393"/>
      <c r="I248" s="393"/>
      <c r="J248" s="393"/>
      <c r="K248" s="393"/>
      <c r="L248" s="393"/>
      <c r="M248" s="393"/>
      <c r="N248" s="393"/>
      <c r="O248" s="393"/>
      <c r="P248" s="393"/>
      <c r="Q248" s="393"/>
      <c r="R248" s="393"/>
      <c r="S248" s="393"/>
      <c r="T248" s="393"/>
      <c r="U248" s="393"/>
      <c r="V248" s="393"/>
      <c r="W248" s="393"/>
      <c r="X248" s="393"/>
      <c r="Y248" s="393"/>
      <c r="Z248" s="393"/>
      <c r="AA248" s="382"/>
      <c r="AB248" s="382"/>
      <c r="AC248" s="382"/>
    </row>
    <row r="249" spans="1:68" ht="27" hidden="1" customHeight="1" x14ac:dyDescent="0.25">
      <c r="A249" s="54" t="s">
        <v>347</v>
      </c>
      <c r="B249" s="54" t="s">
        <v>348</v>
      </c>
      <c r="C249" s="31">
        <v>4301011945</v>
      </c>
      <c r="D249" s="395">
        <v>4680115884274</v>
      </c>
      <c r="E249" s="396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112</v>
      </c>
      <c r="L249" s="32"/>
      <c r="M249" s="33" t="s">
        <v>132</v>
      </c>
      <c r="N249" s="33"/>
      <c r="O249" s="32">
        <v>55</v>
      </c>
      <c r="P249" s="77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9"/>
      <c r="R249" s="399"/>
      <c r="S249" s="399"/>
      <c r="T249" s="400"/>
      <c r="U249" s="34"/>
      <c r="V249" s="34"/>
      <c r="W249" s="35" t="s">
        <v>68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347</v>
      </c>
      <c r="B250" s="54" t="s">
        <v>349</v>
      </c>
      <c r="C250" s="31">
        <v>4301011717</v>
      </c>
      <c r="D250" s="395">
        <v>4680115884274</v>
      </c>
      <c r="E250" s="396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112</v>
      </c>
      <c r="L250" s="32"/>
      <c r="M250" s="33" t="s">
        <v>113</v>
      </c>
      <c r="N250" s="33"/>
      <c r="O250" s="32">
        <v>55</v>
      </c>
      <c r="P250" s="6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9"/>
      <c r="R250" s="399"/>
      <c r="S250" s="399"/>
      <c r="T250" s="400"/>
      <c r="U250" s="34"/>
      <c r="V250" s="34"/>
      <c r="W250" s="35" t="s">
        <v>68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350</v>
      </c>
      <c r="B251" s="54" t="s">
        <v>351</v>
      </c>
      <c r="C251" s="31">
        <v>4301011719</v>
      </c>
      <c r="D251" s="395">
        <v>4680115884298</v>
      </c>
      <c r="E251" s="396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112</v>
      </c>
      <c r="L251" s="32"/>
      <c r="M251" s="33" t="s">
        <v>113</v>
      </c>
      <c r="N251" s="33"/>
      <c r="O251" s="32">
        <v>55</v>
      </c>
      <c r="P251" s="54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9"/>
      <c r="R251" s="399"/>
      <c r="S251" s="399"/>
      <c r="T251" s="400"/>
      <c r="U251" s="34"/>
      <c r="V251" s="34"/>
      <c r="W251" s="35" t="s">
        <v>68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352</v>
      </c>
      <c r="B252" s="54" t="s">
        <v>353</v>
      </c>
      <c r="C252" s="31">
        <v>4301011944</v>
      </c>
      <c r="D252" s="395">
        <v>4680115884250</v>
      </c>
      <c r="E252" s="396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112</v>
      </c>
      <c r="L252" s="32"/>
      <c r="M252" s="33" t="s">
        <v>132</v>
      </c>
      <c r="N252" s="33"/>
      <c r="O252" s="32">
        <v>55</v>
      </c>
      <c r="P252" s="77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9"/>
      <c r="R252" s="399"/>
      <c r="S252" s="399"/>
      <c r="T252" s="400"/>
      <c r="U252" s="34"/>
      <c r="V252" s="34"/>
      <c r="W252" s="35" t="s">
        <v>68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352</v>
      </c>
      <c r="B253" s="54" t="s">
        <v>354</v>
      </c>
      <c r="C253" s="31">
        <v>4301011733</v>
      </c>
      <c r="D253" s="395">
        <v>4680115884250</v>
      </c>
      <c r="E253" s="396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112</v>
      </c>
      <c r="L253" s="32"/>
      <c r="M253" s="33" t="s">
        <v>115</v>
      </c>
      <c r="N253" s="33"/>
      <c r="O253" s="32">
        <v>55</v>
      </c>
      <c r="P253" s="47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9"/>
      <c r="R253" s="399"/>
      <c r="S253" s="399"/>
      <c r="T253" s="400"/>
      <c r="U253" s="34"/>
      <c r="V253" s="34"/>
      <c r="W253" s="35" t="s">
        <v>68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355</v>
      </c>
      <c r="B254" s="54" t="s">
        <v>356</v>
      </c>
      <c r="C254" s="31">
        <v>4301011718</v>
      </c>
      <c r="D254" s="395">
        <v>4680115884281</v>
      </c>
      <c r="E254" s="396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74</v>
      </c>
      <c r="L254" s="32"/>
      <c r="M254" s="33" t="s">
        <v>113</v>
      </c>
      <c r="N254" s="33"/>
      <c r="O254" s="32">
        <v>55</v>
      </c>
      <c r="P254" s="5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9"/>
      <c r="R254" s="399"/>
      <c r="S254" s="399"/>
      <c r="T254" s="400"/>
      <c r="U254" s="34"/>
      <c r="V254" s="34"/>
      <c r="W254" s="35" t="s">
        <v>68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357</v>
      </c>
      <c r="B255" s="54" t="s">
        <v>358</v>
      </c>
      <c r="C255" s="31">
        <v>4301011720</v>
      </c>
      <c r="D255" s="395">
        <v>4680115884199</v>
      </c>
      <c r="E255" s="396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74</v>
      </c>
      <c r="L255" s="32"/>
      <c r="M255" s="33" t="s">
        <v>113</v>
      </c>
      <c r="N255" s="33"/>
      <c r="O255" s="32">
        <v>55</v>
      </c>
      <c r="P255" s="6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9"/>
      <c r="R255" s="399"/>
      <c r="S255" s="399"/>
      <c r="T255" s="400"/>
      <c r="U255" s="34"/>
      <c r="V255" s="34"/>
      <c r="W255" s="35" t="s">
        <v>68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359</v>
      </c>
      <c r="B256" s="54" t="s">
        <v>360</v>
      </c>
      <c r="C256" s="31">
        <v>4301011716</v>
      </c>
      <c r="D256" s="395">
        <v>4680115884267</v>
      </c>
      <c r="E256" s="396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74</v>
      </c>
      <c r="L256" s="32"/>
      <c r="M256" s="33" t="s">
        <v>113</v>
      </c>
      <c r="N256" s="33"/>
      <c r="O256" s="32">
        <v>55</v>
      </c>
      <c r="P256" s="5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9"/>
      <c r="R256" s="399"/>
      <c r="S256" s="399"/>
      <c r="T256" s="400"/>
      <c r="U256" s="34"/>
      <c r="V256" s="34"/>
      <c r="W256" s="35" t="s">
        <v>68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18"/>
      <c r="B257" s="393"/>
      <c r="C257" s="393"/>
      <c r="D257" s="393"/>
      <c r="E257" s="393"/>
      <c r="F257" s="393"/>
      <c r="G257" s="393"/>
      <c r="H257" s="393"/>
      <c r="I257" s="393"/>
      <c r="J257" s="393"/>
      <c r="K257" s="393"/>
      <c r="L257" s="393"/>
      <c r="M257" s="393"/>
      <c r="N257" s="393"/>
      <c r="O257" s="419"/>
      <c r="P257" s="402" t="s">
        <v>69</v>
      </c>
      <c r="Q257" s="403"/>
      <c r="R257" s="403"/>
      <c r="S257" s="403"/>
      <c r="T257" s="403"/>
      <c r="U257" s="403"/>
      <c r="V257" s="404"/>
      <c r="W257" s="37" t="s">
        <v>70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3"/>
      <c r="B258" s="393"/>
      <c r="C258" s="393"/>
      <c r="D258" s="393"/>
      <c r="E258" s="393"/>
      <c r="F258" s="393"/>
      <c r="G258" s="393"/>
      <c r="H258" s="393"/>
      <c r="I258" s="393"/>
      <c r="J258" s="393"/>
      <c r="K258" s="393"/>
      <c r="L258" s="393"/>
      <c r="M258" s="393"/>
      <c r="N258" s="393"/>
      <c r="O258" s="419"/>
      <c r="P258" s="402" t="s">
        <v>69</v>
      </c>
      <c r="Q258" s="403"/>
      <c r="R258" s="403"/>
      <c r="S258" s="403"/>
      <c r="T258" s="403"/>
      <c r="U258" s="403"/>
      <c r="V258" s="404"/>
      <c r="W258" s="37" t="s">
        <v>68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397" t="s">
        <v>361</v>
      </c>
      <c r="B259" s="393"/>
      <c r="C259" s="393"/>
      <c r="D259" s="393"/>
      <c r="E259" s="393"/>
      <c r="F259" s="393"/>
      <c r="G259" s="393"/>
      <c r="H259" s="393"/>
      <c r="I259" s="393"/>
      <c r="J259" s="393"/>
      <c r="K259" s="393"/>
      <c r="L259" s="393"/>
      <c r="M259" s="393"/>
      <c r="N259" s="393"/>
      <c r="O259" s="393"/>
      <c r="P259" s="393"/>
      <c r="Q259" s="393"/>
      <c r="R259" s="393"/>
      <c r="S259" s="393"/>
      <c r="T259" s="393"/>
      <c r="U259" s="393"/>
      <c r="V259" s="393"/>
      <c r="W259" s="393"/>
      <c r="X259" s="393"/>
      <c r="Y259" s="393"/>
      <c r="Z259" s="393"/>
      <c r="AA259" s="381"/>
      <c r="AB259" s="381"/>
      <c r="AC259" s="381"/>
    </row>
    <row r="260" spans="1:68" ht="14.25" hidden="1" customHeight="1" x14ac:dyDescent="0.25">
      <c r="A260" s="392" t="s">
        <v>109</v>
      </c>
      <c r="B260" s="393"/>
      <c r="C260" s="393"/>
      <c r="D260" s="393"/>
      <c r="E260" s="393"/>
      <c r="F260" s="393"/>
      <c r="G260" s="393"/>
      <c r="H260" s="393"/>
      <c r="I260" s="393"/>
      <c r="J260" s="393"/>
      <c r="K260" s="393"/>
      <c r="L260" s="393"/>
      <c r="M260" s="393"/>
      <c r="N260" s="393"/>
      <c r="O260" s="393"/>
      <c r="P260" s="393"/>
      <c r="Q260" s="393"/>
      <c r="R260" s="393"/>
      <c r="S260" s="393"/>
      <c r="T260" s="393"/>
      <c r="U260" s="393"/>
      <c r="V260" s="393"/>
      <c r="W260" s="393"/>
      <c r="X260" s="393"/>
      <c r="Y260" s="393"/>
      <c r="Z260" s="393"/>
      <c r="AA260" s="382"/>
      <c r="AB260" s="382"/>
      <c r="AC260" s="382"/>
    </row>
    <row r="261" spans="1:68" ht="27" hidden="1" customHeight="1" x14ac:dyDescent="0.25">
      <c r="A261" s="54" t="s">
        <v>362</v>
      </c>
      <c r="B261" s="54" t="s">
        <v>363</v>
      </c>
      <c r="C261" s="31">
        <v>4301011942</v>
      </c>
      <c r="D261" s="395">
        <v>4680115884137</v>
      </c>
      <c r="E261" s="396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112</v>
      </c>
      <c r="L261" s="32"/>
      <c r="M261" s="33" t="s">
        <v>132</v>
      </c>
      <c r="N261" s="33"/>
      <c r="O261" s="32">
        <v>55</v>
      </c>
      <c r="P261" s="56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9"/>
      <c r="R261" s="399"/>
      <c r="S261" s="399"/>
      <c r="T261" s="400"/>
      <c r="U261" s="34"/>
      <c r="V261" s="34"/>
      <c r="W261" s="35" t="s">
        <v>68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362</v>
      </c>
      <c r="B262" s="54" t="s">
        <v>364</v>
      </c>
      <c r="C262" s="31">
        <v>4301011826</v>
      </c>
      <c r="D262" s="395">
        <v>4680115884137</v>
      </c>
      <c r="E262" s="396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112</v>
      </c>
      <c r="L262" s="32"/>
      <c r="M262" s="33" t="s">
        <v>113</v>
      </c>
      <c r="N262" s="33"/>
      <c r="O262" s="32">
        <v>55</v>
      </c>
      <c r="P262" s="45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9"/>
      <c r="R262" s="399"/>
      <c r="S262" s="399"/>
      <c r="T262" s="400"/>
      <c r="U262" s="34"/>
      <c r="V262" s="34"/>
      <c r="W262" s="35" t="s">
        <v>68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365</v>
      </c>
      <c r="B263" s="54" t="s">
        <v>366</v>
      </c>
      <c r="C263" s="31">
        <v>4301011724</v>
      </c>
      <c r="D263" s="395">
        <v>4680115884236</v>
      </c>
      <c r="E263" s="396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112</v>
      </c>
      <c r="L263" s="32"/>
      <c r="M263" s="33" t="s">
        <v>113</v>
      </c>
      <c r="N263" s="33"/>
      <c r="O263" s="32">
        <v>55</v>
      </c>
      <c r="P263" s="4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9"/>
      <c r="R263" s="399"/>
      <c r="S263" s="399"/>
      <c r="T263" s="400"/>
      <c r="U263" s="34"/>
      <c r="V263" s="34"/>
      <c r="W263" s="35" t="s">
        <v>68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367</v>
      </c>
      <c r="B264" s="54" t="s">
        <v>368</v>
      </c>
      <c r="C264" s="31">
        <v>4301011721</v>
      </c>
      <c r="D264" s="395">
        <v>4680115884175</v>
      </c>
      <c r="E264" s="396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112</v>
      </c>
      <c r="L264" s="32"/>
      <c r="M264" s="33" t="s">
        <v>113</v>
      </c>
      <c r="N264" s="33"/>
      <c r="O264" s="32">
        <v>55</v>
      </c>
      <c r="P264" s="70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9"/>
      <c r="R264" s="399"/>
      <c r="S264" s="399"/>
      <c r="T264" s="400"/>
      <c r="U264" s="34"/>
      <c r="V264" s="34"/>
      <c r="W264" s="35" t="s">
        <v>68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369</v>
      </c>
      <c r="B265" s="54" t="s">
        <v>370</v>
      </c>
      <c r="C265" s="31">
        <v>4301011824</v>
      </c>
      <c r="D265" s="395">
        <v>4680115884144</v>
      </c>
      <c r="E265" s="396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74</v>
      </c>
      <c r="L265" s="32"/>
      <c r="M265" s="33" t="s">
        <v>113</v>
      </c>
      <c r="N265" s="33"/>
      <c r="O265" s="32">
        <v>55</v>
      </c>
      <c r="P265" s="72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9"/>
      <c r="R265" s="399"/>
      <c r="S265" s="399"/>
      <c r="T265" s="400"/>
      <c r="U265" s="34"/>
      <c r="V265" s="34"/>
      <c r="W265" s="35" t="s">
        <v>68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371</v>
      </c>
      <c r="B266" s="54" t="s">
        <v>372</v>
      </c>
      <c r="C266" s="31">
        <v>4301011963</v>
      </c>
      <c r="D266" s="395">
        <v>4680115885288</v>
      </c>
      <c r="E266" s="396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74</v>
      </c>
      <c r="L266" s="32"/>
      <c r="M266" s="33" t="s">
        <v>113</v>
      </c>
      <c r="N266" s="33"/>
      <c r="O266" s="32">
        <v>55</v>
      </c>
      <c r="P266" s="74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9"/>
      <c r="R266" s="399"/>
      <c r="S266" s="399"/>
      <c r="T266" s="400"/>
      <c r="U266" s="34"/>
      <c r="V266" s="34"/>
      <c r="W266" s="35" t="s">
        <v>68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373</v>
      </c>
      <c r="B267" s="54" t="s">
        <v>374</v>
      </c>
      <c r="C267" s="31">
        <v>4301011726</v>
      </c>
      <c r="D267" s="395">
        <v>4680115884182</v>
      </c>
      <c r="E267" s="396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74</v>
      </c>
      <c r="L267" s="32"/>
      <c r="M267" s="33" t="s">
        <v>113</v>
      </c>
      <c r="N267" s="33"/>
      <c r="O267" s="32">
        <v>55</v>
      </c>
      <c r="P267" s="6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9"/>
      <c r="R267" s="399"/>
      <c r="S267" s="399"/>
      <c r="T267" s="400"/>
      <c r="U267" s="34"/>
      <c r="V267" s="34"/>
      <c r="W267" s="35" t="s">
        <v>68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375</v>
      </c>
      <c r="B268" s="54" t="s">
        <v>376</v>
      </c>
      <c r="C268" s="31">
        <v>4301011722</v>
      </c>
      <c r="D268" s="395">
        <v>4680115884205</v>
      </c>
      <c r="E268" s="396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74</v>
      </c>
      <c r="L268" s="32"/>
      <c r="M268" s="33" t="s">
        <v>113</v>
      </c>
      <c r="N268" s="33"/>
      <c r="O268" s="32">
        <v>55</v>
      </c>
      <c r="P268" s="7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9"/>
      <c r="R268" s="399"/>
      <c r="S268" s="399"/>
      <c r="T268" s="400"/>
      <c r="U268" s="34"/>
      <c r="V268" s="34"/>
      <c r="W268" s="35" t="s">
        <v>68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18"/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419"/>
      <c r="P269" s="402" t="s">
        <v>69</v>
      </c>
      <c r="Q269" s="403"/>
      <c r="R269" s="403"/>
      <c r="S269" s="403"/>
      <c r="T269" s="403"/>
      <c r="U269" s="403"/>
      <c r="V269" s="404"/>
      <c r="W269" s="37" t="s">
        <v>70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3"/>
      <c r="B270" s="393"/>
      <c r="C270" s="393"/>
      <c r="D270" s="393"/>
      <c r="E270" s="393"/>
      <c r="F270" s="393"/>
      <c r="G270" s="393"/>
      <c r="H270" s="393"/>
      <c r="I270" s="393"/>
      <c r="J270" s="393"/>
      <c r="K270" s="393"/>
      <c r="L270" s="393"/>
      <c r="M270" s="393"/>
      <c r="N270" s="393"/>
      <c r="O270" s="419"/>
      <c r="P270" s="402" t="s">
        <v>69</v>
      </c>
      <c r="Q270" s="403"/>
      <c r="R270" s="403"/>
      <c r="S270" s="403"/>
      <c r="T270" s="403"/>
      <c r="U270" s="403"/>
      <c r="V270" s="404"/>
      <c r="W270" s="37" t="s">
        <v>68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397" t="s">
        <v>377</v>
      </c>
      <c r="B271" s="393"/>
      <c r="C271" s="393"/>
      <c r="D271" s="393"/>
      <c r="E271" s="393"/>
      <c r="F271" s="393"/>
      <c r="G271" s="393"/>
      <c r="H271" s="393"/>
      <c r="I271" s="393"/>
      <c r="J271" s="393"/>
      <c r="K271" s="393"/>
      <c r="L271" s="393"/>
      <c r="M271" s="393"/>
      <c r="N271" s="393"/>
      <c r="O271" s="393"/>
      <c r="P271" s="393"/>
      <c r="Q271" s="393"/>
      <c r="R271" s="393"/>
      <c r="S271" s="393"/>
      <c r="T271" s="393"/>
      <c r="U271" s="393"/>
      <c r="V271" s="393"/>
      <c r="W271" s="393"/>
      <c r="X271" s="393"/>
      <c r="Y271" s="393"/>
      <c r="Z271" s="393"/>
      <c r="AA271" s="381"/>
      <c r="AB271" s="381"/>
      <c r="AC271" s="381"/>
    </row>
    <row r="272" spans="1:68" ht="14.25" hidden="1" customHeight="1" x14ac:dyDescent="0.25">
      <c r="A272" s="392" t="s">
        <v>109</v>
      </c>
      <c r="B272" s="393"/>
      <c r="C272" s="393"/>
      <c r="D272" s="393"/>
      <c r="E272" s="393"/>
      <c r="F272" s="393"/>
      <c r="G272" s="393"/>
      <c r="H272" s="393"/>
      <c r="I272" s="393"/>
      <c r="J272" s="393"/>
      <c r="K272" s="393"/>
      <c r="L272" s="393"/>
      <c r="M272" s="393"/>
      <c r="N272" s="393"/>
      <c r="O272" s="393"/>
      <c r="P272" s="393"/>
      <c r="Q272" s="393"/>
      <c r="R272" s="393"/>
      <c r="S272" s="393"/>
      <c r="T272" s="393"/>
      <c r="U272" s="393"/>
      <c r="V272" s="393"/>
      <c r="W272" s="393"/>
      <c r="X272" s="393"/>
      <c r="Y272" s="393"/>
      <c r="Z272" s="393"/>
      <c r="AA272" s="382"/>
      <c r="AB272" s="382"/>
      <c r="AC272" s="382"/>
    </row>
    <row r="273" spans="1:68" ht="27" hidden="1" customHeight="1" x14ac:dyDescent="0.25">
      <c r="A273" s="54" t="s">
        <v>378</v>
      </c>
      <c r="B273" s="54" t="s">
        <v>379</v>
      </c>
      <c r="C273" s="31">
        <v>4301011855</v>
      </c>
      <c r="D273" s="395">
        <v>4680115885837</v>
      </c>
      <c r="E273" s="396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112</v>
      </c>
      <c r="L273" s="32"/>
      <c r="M273" s="33" t="s">
        <v>113</v>
      </c>
      <c r="N273" s="33"/>
      <c r="O273" s="32">
        <v>55</v>
      </c>
      <c r="P273" s="72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9"/>
      <c r="R273" s="399"/>
      <c r="S273" s="399"/>
      <c r="T273" s="400"/>
      <c r="U273" s="34"/>
      <c r="V273" s="34"/>
      <c r="W273" s="35" t="s">
        <v>68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380</v>
      </c>
      <c r="B274" s="54" t="s">
        <v>381</v>
      </c>
      <c r="C274" s="31">
        <v>4301011910</v>
      </c>
      <c r="D274" s="395">
        <v>4680115885806</v>
      </c>
      <c r="E274" s="396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112</v>
      </c>
      <c r="L274" s="32"/>
      <c r="M274" s="33" t="s">
        <v>132</v>
      </c>
      <c r="N274" s="33"/>
      <c r="O274" s="32">
        <v>55</v>
      </c>
      <c r="P274" s="547" t="s">
        <v>382</v>
      </c>
      <c r="Q274" s="399"/>
      <c r="R274" s="399"/>
      <c r="S274" s="399"/>
      <c r="T274" s="400"/>
      <c r="U274" s="34"/>
      <c r="V274" s="34"/>
      <c r="W274" s="35" t="s">
        <v>68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380</v>
      </c>
      <c r="B275" s="54" t="s">
        <v>383</v>
      </c>
      <c r="C275" s="31">
        <v>4301011850</v>
      </c>
      <c r="D275" s="395">
        <v>4680115885806</v>
      </c>
      <c r="E275" s="396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112</v>
      </c>
      <c r="L275" s="32"/>
      <c r="M275" s="33" t="s">
        <v>113</v>
      </c>
      <c r="N275" s="33"/>
      <c r="O275" s="32">
        <v>55</v>
      </c>
      <c r="P275" s="76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9"/>
      <c r="R275" s="399"/>
      <c r="S275" s="399"/>
      <c r="T275" s="400"/>
      <c r="U275" s="34"/>
      <c r="V275" s="34"/>
      <c r="W275" s="35" t="s">
        <v>68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384</v>
      </c>
      <c r="B276" s="54" t="s">
        <v>385</v>
      </c>
      <c r="C276" s="31">
        <v>4301011853</v>
      </c>
      <c r="D276" s="395">
        <v>4680115885851</v>
      </c>
      <c r="E276" s="396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112</v>
      </c>
      <c r="L276" s="32"/>
      <c r="M276" s="33" t="s">
        <v>113</v>
      </c>
      <c r="N276" s="33"/>
      <c r="O276" s="32">
        <v>55</v>
      </c>
      <c r="P276" s="5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9"/>
      <c r="R276" s="399"/>
      <c r="S276" s="399"/>
      <c r="T276" s="400"/>
      <c r="U276" s="34"/>
      <c r="V276" s="34"/>
      <c r="W276" s="35" t="s">
        <v>68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386</v>
      </c>
      <c r="B277" s="54" t="s">
        <v>387</v>
      </c>
      <c r="C277" s="31">
        <v>4301011852</v>
      </c>
      <c r="D277" s="395">
        <v>4680115885844</v>
      </c>
      <c r="E277" s="396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74</v>
      </c>
      <c r="L277" s="32"/>
      <c r="M277" s="33" t="s">
        <v>113</v>
      </c>
      <c r="N277" s="33"/>
      <c r="O277" s="32">
        <v>55</v>
      </c>
      <c r="P277" s="6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9"/>
      <c r="R277" s="399"/>
      <c r="S277" s="399"/>
      <c r="T277" s="400"/>
      <c r="U277" s="34"/>
      <c r="V277" s="34"/>
      <c r="W277" s="35" t="s">
        <v>68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388</v>
      </c>
      <c r="B278" s="54" t="s">
        <v>389</v>
      </c>
      <c r="C278" s="31">
        <v>4301011851</v>
      </c>
      <c r="D278" s="395">
        <v>4680115885820</v>
      </c>
      <c r="E278" s="396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74</v>
      </c>
      <c r="L278" s="32"/>
      <c r="M278" s="33" t="s">
        <v>113</v>
      </c>
      <c r="N278" s="33"/>
      <c r="O278" s="32">
        <v>55</v>
      </c>
      <c r="P278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9"/>
      <c r="R278" s="399"/>
      <c r="S278" s="399"/>
      <c r="T278" s="400"/>
      <c r="U278" s="34"/>
      <c r="V278" s="34"/>
      <c r="W278" s="35" t="s">
        <v>68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18"/>
      <c r="B279" s="393"/>
      <c r="C279" s="393"/>
      <c r="D279" s="393"/>
      <c r="E279" s="393"/>
      <c r="F279" s="393"/>
      <c r="G279" s="393"/>
      <c r="H279" s="393"/>
      <c r="I279" s="393"/>
      <c r="J279" s="393"/>
      <c r="K279" s="393"/>
      <c r="L279" s="393"/>
      <c r="M279" s="393"/>
      <c r="N279" s="393"/>
      <c r="O279" s="419"/>
      <c r="P279" s="402" t="s">
        <v>69</v>
      </c>
      <c r="Q279" s="403"/>
      <c r="R279" s="403"/>
      <c r="S279" s="403"/>
      <c r="T279" s="403"/>
      <c r="U279" s="403"/>
      <c r="V279" s="404"/>
      <c r="W279" s="37" t="s">
        <v>70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3"/>
      <c r="B280" s="393"/>
      <c r="C280" s="393"/>
      <c r="D280" s="393"/>
      <c r="E280" s="393"/>
      <c r="F280" s="393"/>
      <c r="G280" s="393"/>
      <c r="H280" s="393"/>
      <c r="I280" s="393"/>
      <c r="J280" s="393"/>
      <c r="K280" s="393"/>
      <c r="L280" s="393"/>
      <c r="M280" s="393"/>
      <c r="N280" s="393"/>
      <c r="O280" s="419"/>
      <c r="P280" s="402" t="s">
        <v>69</v>
      </c>
      <c r="Q280" s="403"/>
      <c r="R280" s="403"/>
      <c r="S280" s="403"/>
      <c r="T280" s="403"/>
      <c r="U280" s="403"/>
      <c r="V280" s="404"/>
      <c r="W280" s="37" t="s">
        <v>68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397" t="s">
        <v>390</v>
      </c>
      <c r="B281" s="393"/>
      <c r="C281" s="393"/>
      <c r="D281" s="393"/>
      <c r="E281" s="393"/>
      <c r="F281" s="393"/>
      <c r="G281" s="393"/>
      <c r="H281" s="393"/>
      <c r="I281" s="393"/>
      <c r="J281" s="393"/>
      <c r="K281" s="393"/>
      <c r="L281" s="393"/>
      <c r="M281" s="393"/>
      <c r="N281" s="393"/>
      <c r="O281" s="393"/>
      <c r="P281" s="393"/>
      <c r="Q281" s="393"/>
      <c r="R281" s="393"/>
      <c r="S281" s="393"/>
      <c r="T281" s="393"/>
      <c r="U281" s="393"/>
      <c r="V281" s="393"/>
      <c r="W281" s="393"/>
      <c r="X281" s="393"/>
      <c r="Y281" s="393"/>
      <c r="Z281" s="393"/>
      <c r="AA281" s="381"/>
      <c r="AB281" s="381"/>
      <c r="AC281" s="381"/>
    </row>
    <row r="282" spans="1:68" ht="14.25" hidden="1" customHeight="1" x14ac:dyDescent="0.25">
      <c r="A282" s="392" t="s">
        <v>109</v>
      </c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393"/>
      <c r="P282" s="393"/>
      <c r="Q282" s="393"/>
      <c r="R282" s="393"/>
      <c r="S282" s="393"/>
      <c r="T282" s="393"/>
      <c r="U282" s="393"/>
      <c r="V282" s="393"/>
      <c r="W282" s="393"/>
      <c r="X282" s="393"/>
      <c r="Y282" s="393"/>
      <c r="Z282" s="393"/>
      <c r="AA282" s="382"/>
      <c r="AB282" s="382"/>
      <c r="AC282" s="382"/>
    </row>
    <row r="283" spans="1:68" ht="27" hidden="1" customHeight="1" x14ac:dyDescent="0.25">
      <c r="A283" s="54" t="s">
        <v>391</v>
      </c>
      <c r="B283" s="54" t="s">
        <v>392</v>
      </c>
      <c r="C283" s="31">
        <v>4301011876</v>
      </c>
      <c r="D283" s="395">
        <v>4680115885707</v>
      </c>
      <c r="E283" s="396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112</v>
      </c>
      <c r="L283" s="32"/>
      <c r="M283" s="33" t="s">
        <v>113</v>
      </c>
      <c r="N283" s="33"/>
      <c r="O283" s="32">
        <v>31</v>
      </c>
      <c r="P283" s="6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9"/>
      <c r="R283" s="399"/>
      <c r="S283" s="399"/>
      <c r="T283" s="400"/>
      <c r="U283" s="34"/>
      <c r="V283" s="34"/>
      <c r="W283" s="35" t="s">
        <v>68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18"/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419"/>
      <c r="P284" s="402" t="s">
        <v>69</v>
      </c>
      <c r="Q284" s="403"/>
      <c r="R284" s="403"/>
      <c r="S284" s="403"/>
      <c r="T284" s="403"/>
      <c r="U284" s="403"/>
      <c r="V284" s="404"/>
      <c r="W284" s="37" t="s">
        <v>70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3"/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419"/>
      <c r="P285" s="402" t="s">
        <v>69</v>
      </c>
      <c r="Q285" s="403"/>
      <c r="R285" s="403"/>
      <c r="S285" s="403"/>
      <c r="T285" s="403"/>
      <c r="U285" s="403"/>
      <c r="V285" s="404"/>
      <c r="W285" s="37" t="s">
        <v>68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397" t="s">
        <v>393</v>
      </c>
      <c r="B286" s="393"/>
      <c r="C286" s="393"/>
      <c r="D286" s="393"/>
      <c r="E286" s="393"/>
      <c r="F286" s="393"/>
      <c r="G286" s="393"/>
      <c r="H286" s="393"/>
      <c r="I286" s="393"/>
      <c r="J286" s="393"/>
      <c r="K286" s="393"/>
      <c r="L286" s="393"/>
      <c r="M286" s="393"/>
      <c r="N286" s="393"/>
      <c r="O286" s="393"/>
      <c r="P286" s="393"/>
      <c r="Q286" s="393"/>
      <c r="R286" s="393"/>
      <c r="S286" s="393"/>
      <c r="T286" s="393"/>
      <c r="U286" s="393"/>
      <c r="V286" s="393"/>
      <c r="W286" s="393"/>
      <c r="X286" s="393"/>
      <c r="Y286" s="393"/>
      <c r="Z286" s="393"/>
      <c r="AA286" s="381"/>
      <c r="AB286" s="381"/>
      <c r="AC286" s="381"/>
    </row>
    <row r="287" spans="1:68" ht="14.25" hidden="1" customHeight="1" x14ac:dyDescent="0.25">
      <c r="A287" s="392" t="s">
        <v>109</v>
      </c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393"/>
      <c r="P287" s="393"/>
      <c r="Q287" s="393"/>
      <c r="R287" s="393"/>
      <c r="S287" s="393"/>
      <c r="T287" s="393"/>
      <c r="U287" s="393"/>
      <c r="V287" s="393"/>
      <c r="W287" s="393"/>
      <c r="X287" s="393"/>
      <c r="Y287" s="393"/>
      <c r="Z287" s="393"/>
      <c r="AA287" s="382"/>
      <c r="AB287" s="382"/>
      <c r="AC287" s="382"/>
    </row>
    <row r="288" spans="1:68" ht="27" hidden="1" customHeight="1" x14ac:dyDescent="0.25">
      <c r="A288" s="54" t="s">
        <v>394</v>
      </c>
      <c r="B288" s="54" t="s">
        <v>395</v>
      </c>
      <c r="C288" s="31">
        <v>4301011223</v>
      </c>
      <c r="D288" s="395">
        <v>4607091383423</v>
      </c>
      <c r="E288" s="396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112</v>
      </c>
      <c r="L288" s="32"/>
      <c r="M288" s="33" t="s">
        <v>115</v>
      </c>
      <c r="N288" s="33"/>
      <c r="O288" s="32">
        <v>35</v>
      </c>
      <c r="P288" s="4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9"/>
      <c r="R288" s="399"/>
      <c r="S288" s="399"/>
      <c r="T288" s="400"/>
      <c r="U288" s="34"/>
      <c r="V288" s="34"/>
      <c r="W288" s="35" t="s">
        <v>68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396</v>
      </c>
      <c r="B289" s="54" t="s">
        <v>397</v>
      </c>
      <c r="C289" s="31">
        <v>4301011879</v>
      </c>
      <c r="D289" s="395">
        <v>4680115885691</v>
      </c>
      <c r="E289" s="396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112</v>
      </c>
      <c r="L289" s="32"/>
      <c r="M289" s="33" t="s">
        <v>67</v>
      </c>
      <c r="N289" s="33"/>
      <c r="O289" s="32">
        <v>30</v>
      </c>
      <c r="P289" s="6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9"/>
      <c r="R289" s="399"/>
      <c r="S289" s="399"/>
      <c r="T289" s="400"/>
      <c r="U289" s="34"/>
      <c r="V289" s="34"/>
      <c r="W289" s="35" t="s">
        <v>68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398</v>
      </c>
      <c r="B290" s="54" t="s">
        <v>399</v>
      </c>
      <c r="C290" s="31">
        <v>4301011878</v>
      </c>
      <c r="D290" s="395">
        <v>4680115885660</v>
      </c>
      <c r="E290" s="396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112</v>
      </c>
      <c r="L290" s="32"/>
      <c r="M290" s="33" t="s">
        <v>67</v>
      </c>
      <c r="N290" s="33"/>
      <c r="O290" s="32">
        <v>35</v>
      </c>
      <c r="P290" s="7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9"/>
      <c r="R290" s="399"/>
      <c r="S290" s="399"/>
      <c r="T290" s="400"/>
      <c r="U290" s="34"/>
      <c r="V290" s="34"/>
      <c r="W290" s="35" t="s">
        <v>68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18"/>
      <c r="B291" s="393"/>
      <c r="C291" s="393"/>
      <c r="D291" s="393"/>
      <c r="E291" s="393"/>
      <c r="F291" s="393"/>
      <c r="G291" s="393"/>
      <c r="H291" s="393"/>
      <c r="I291" s="393"/>
      <c r="J291" s="393"/>
      <c r="K291" s="393"/>
      <c r="L291" s="393"/>
      <c r="M291" s="393"/>
      <c r="N291" s="393"/>
      <c r="O291" s="419"/>
      <c r="P291" s="402" t="s">
        <v>69</v>
      </c>
      <c r="Q291" s="403"/>
      <c r="R291" s="403"/>
      <c r="S291" s="403"/>
      <c r="T291" s="403"/>
      <c r="U291" s="403"/>
      <c r="V291" s="404"/>
      <c r="W291" s="37" t="s">
        <v>70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19"/>
      <c r="P292" s="402" t="s">
        <v>69</v>
      </c>
      <c r="Q292" s="403"/>
      <c r="R292" s="403"/>
      <c r="S292" s="403"/>
      <c r="T292" s="403"/>
      <c r="U292" s="403"/>
      <c r="V292" s="404"/>
      <c r="W292" s="37" t="s">
        <v>68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397" t="s">
        <v>400</v>
      </c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393"/>
      <c r="P293" s="393"/>
      <c r="Q293" s="393"/>
      <c r="R293" s="393"/>
      <c r="S293" s="393"/>
      <c r="T293" s="393"/>
      <c r="U293" s="393"/>
      <c r="V293" s="393"/>
      <c r="W293" s="393"/>
      <c r="X293" s="393"/>
      <c r="Y293" s="393"/>
      <c r="Z293" s="393"/>
      <c r="AA293" s="381"/>
      <c r="AB293" s="381"/>
      <c r="AC293" s="381"/>
    </row>
    <row r="294" spans="1:68" ht="14.25" hidden="1" customHeight="1" x14ac:dyDescent="0.25">
      <c r="A294" s="392" t="s">
        <v>71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82"/>
      <c r="AB294" s="382"/>
      <c r="AC294" s="382"/>
    </row>
    <row r="295" spans="1:68" ht="27" hidden="1" customHeight="1" x14ac:dyDescent="0.25">
      <c r="A295" s="54" t="s">
        <v>401</v>
      </c>
      <c r="B295" s="54" t="s">
        <v>402</v>
      </c>
      <c r="C295" s="31">
        <v>4301051409</v>
      </c>
      <c r="D295" s="395">
        <v>4680115881556</v>
      </c>
      <c r="E295" s="396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112</v>
      </c>
      <c r="L295" s="32"/>
      <c r="M295" s="33" t="s">
        <v>115</v>
      </c>
      <c r="N295" s="33"/>
      <c r="O295" s="32">
        <v>45</v>
      </c>
      <c r="P295" s="6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9"/>
      <c r="R295" s="399"/>
      <c r="S295" s="399"/>
      <c r="T295" s="400"/>
      <c r="U295" s="34"/>
      <c r="V295" s="34"/>
      <c r="W295" s="35" t="s">
        <v>68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403</v>
      </c>
      <c r="B296" s="54" t="s">
        <v>404</v>
      </c>
      <c r="C296" s="31">
        <v>4301051506</v>
      </c>
      <c r="D296" s="395">
        <v>4680115881037</v>
      </c>
      <c r="E296" s="396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40</v>
      </c>
      <c r="P296" s="623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9"/>
      <c r="R296" s="399"/>
      <c r="S296" s="399"/>
      <c r="T296" s="400"/>
      <c r="U296" s="34"/>
      <c r="V296" s="34"/>
      <c r="W296" s="35" t="s">
        <v>68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405</v>
      </c>
      <c r="B297" s="54" t="s">
        <v>406</v>
      </c>
      <c r="C297" s="31">
        <v>4301051487</v>
      </c>
      <c r="D297" s="395">
        <v>4680115881228</v>
      </c>
      <c r="E297" s="396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74</v>
      </c>
      <c r="L297" s="32"/>
      <c r="M297" s="33" t="s">
        <v>67</v>
      </c>
      <c r="N297" s="33"/>
      <c r="O297" s="32">
        <v>40</v>
      </c>
      <c r="P297" s="43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9"/>
      <c r="R297" s="399"/>
      <c r="S297" s="399"/>
      <c r="T297" s="400"/>
      <c r="U297" s="34"/>
      <c r="V297" s="34"/>
      <c r="W297" s="35" t="s">
        <v>68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407</v>
      </c>
      <c r="B298" s="54" t="s">
        <v>408</v>
      </c>
      <c r="C298" s="31">
        <v>4301051384</v>
      </c>
      <c r="D298" s="395">
        <v>4680115881211</v>
      </c>
      <c r="E298" s="396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74</v>
      </c>
      <c r="L298" s="32"/>
      <c r="M298" s="33" t="s">
        <v>67</v>
      </c>
      <c r="N298" s="33"/>
      <c r="O298" s="32">
        <v>45</v>
      </c>
      <c r="P298" s="48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9"/>
      <c r="R298" s="399"/>
      <c r="S298" s="399"/>
      <c r="T298" s="400"/>
      <c r="U298" s="34"/>
      <c r="V298" s="34"/>
      <c r="W298" s="35" t="s">
        <v>68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409</v>
      </c>
      <c r="B299" s="54" t="s">
        <v>410</v>
      </c>
      <c r="C299" s="31">
        <v>4301051378</v>
      </c>
      <c r="D299" s="395">
        <v>4680115881020</v>
      </c>
      <c r="E299" s="396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9"/>
      <c r="R299" s="399"/>
      <c r="S299" s="399"/>
      <c r="T299" s="400"/>
      <c r="U299" s="34"/>
      <c r="V299" s="34"/>
      <c r="W299" s="35" t="s">
        <v>68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8"/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419"/>
      <c r="P300" s="402" t="s">
        <v>69</v>
      </c>
      <c r="Q300" s="403"/>
      <c r="R300" s="403"/>
      <c r="S300" s="403"/>
      <c r="T300" s="403"/>
      <c r="U300" s="403"/>
      <c r="V300" s="404"/>
      <c r="W300" s="37" t="s">
        <v>70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3"/>
      <c r="B301" s="393"/>
      <c r="C301" s="393"/>
      <c r="D301" s="393"/>
      <c r="E301" s="393"/>
      <c r="F301" s="393"/>
      <c r="G301" s="393"/>
      <c r="H301" s="393"/>
      <c r="I301" s="393"/>
      <c r="J301" s="393"/>
      <c r="K301" s="393"/>
      <c r="L301" s="393"/>
      <c r="M301" s="393"/>
      <c r="N301" s="393"/>
      <c r="O301" s="419"/>
      <c r="P301" s="402" t="s">
        <v>69</v>
      </c>
      <c r="Q301" s="403"/>
      <c r="R301" s="403"/>
      <c r="S301" s="403"/>
      <c r="T301" s="403"/>
      <c r="U301" s="403"/>
      <c r="V301" s="404"/>
      <c r="W301" s="37" t="s">
        <v>68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397" t="s">
        <v>411</v>
      </c>
      <c r="B302" s="393"/>
      <c r="C302" s="393"/>
      <c r="D302" s="393"/>
      <c r="E302" s="393"/>
      <c r="F302" s="393"/>
      <c r="G302" s="393"/>
      <c r="H302" s="393"/>
      <c r="I302" s="393"/>
      <c r="J302" s="393"/>
      <c r="K302" s="393"/>
      <c r="L302" s="393"/>
      <c r="M302" s="393"/>
      <c r="N302" s="393"/>
      <c r="O302" s="393"/>
      <c r="P302" s="393"/>
      <c r="Q302" s="393"/>
      <c r="R302" s="393"/>
      <c r="S302" s="393"/>
      <c r="T302" s="393"/>
      <c r="U302" s="393"/>
      <c r="V302" s="393"/>
      <c r="W302" s="393"/>
      <c r="X302" s="393"/>
      <c r="Y302" s="393"/>
      <c r="Z302" s="393"/>
      <c r="AA302" s="381"/>
      <c r="AB302" s="381"/>
      <c r="AC302" s="381"/>
    </row>
    <row r="303" spans="1:68" ht="14.25" hidden="1" customHeight="1" x14ac:dyDescent="0.25">
      <c r="A303" s="392" t="s">
        <v>71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382"/>
      <c r="AB303" s="382"/>
      <c r="AC303" s="382"/>
    </row>
    <row r="304" spans="1:68" ht="27" hidden="1" customHeight="1" x14ac:dyDescent="0.25">
      <c r="A304" s="54" t="s">
        <v>412</v>
      </c>
      <c r="B304" s="54" t="s">
        <v>413</v>
      </c>
      <c r="C304" s="31">
        <v>4301051731</v>
      </c>
      <c r="D304" s="395">
        <v>4680115884618</v>
      </c>
      <c r="E304" s="396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74</v>
      </c>
      <c r="L304" s="32"/>
      <c r="M304" s="33" t="s">
        <v>67</v>
      </c>
      <c r="N304" s="33"/>
      <c r="O304" s="32">
        <v>45</v>
      </c>
      <c r="P304" s="58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9"/>
      <c r="R304" s="399"/>
      <c r="S304" s="399"/>
      <c r="T304" s="400"/>
      <c r="U304" s="34"/>
      <c r="V304" s="34"/>
      <c r="W304" s="35" t="s">
        <v>68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8"/>
      <c r="B305" s="393"/>
      <c r="C305" s="393"/>
      <c r="D305" s="393"/>
      <c r="E305" s="393"/>
      <c r="F305" s="393"/>
      <c r="G305" s="393"/>
      <c r="H305" s="393"/>
      <c r="I305" s="393"/>
      <c r="J305" s="393"/>
      <c r="K305" s="393"/>
      <c r="L305" s="393"/>
      <c r="M305" s="393"/>
      <c r="N305" s="393"/>
      <c r="O305" s="419"/>
      <c r="P305" s="402" t="s">
        <v>69</v>
      </c>
      <c r="Q305" s="403"/>
      <c r="R305" s="403"/>
      <c r="S305" s="403"/>
      <c r="T305" s="403"/>
      <c r="U305" s="403"/>
      <c r="V305" s="404"/>
      <c r="W305" s="37" t="s">
        <v>70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3"/>
      <c r="B306" s="393"/>
      <c r="C306" s="393"/>
      <c r="D306" s="393"/>
      <c r="E306" s="393"/>
      <c r="F306" s="393"/>
      <c r="G306" s="393"/>
      <c r="H306" s="393"/>
      <c r="I306" s="393"/>
      <c r="J306" s="393"/>
      <c r="K306" s="393"/>
      <c r="L306" s="393"/>
      <c r="M306" s="393"/>
      <c r="N306" s="393"/>
      <c r="O306" s="419"/>
      <c r="P306" s="402" t="s">
        <v>69</v>
      </c>
      <c r="Q306" s="403"/>
      <c r="R306" s="403"/>
      <c r="S306" s="403"/>
      <c r="T306" s="403"/>
      <c r="U306" s="403"/>
      <c r="V306" s="404"/>
      <c r="W306" s="37" t="s">
        <v>68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397" t="s">
        <v>414</v>
      </c>
      <c r="B307" s="393"/>
      <c r="C307" s="393"/>
      <c r="D307" s="393"/>
      <c r="E307" s="393"/>
      <c r="F307" s="393"/>
      <c r="G307" s="393"/>
      <c r="H307" s="393"/>
      <c r="I307" s="393"/>
      <c r="J307" s="393"/>
      <c r="K307" s="393"/>
      <c r="L307" s="393"/>
      <c r="M307" s="393"/>
      <c r="N307" s="393"/>
      <c r="O307" s="393"/>
      <c r="P307" s="393"/>
      <c r="Q307" s="393"/>
      <c r="R307" s="393"/>
      <c r="S307" s="393"/>
      <c r="T307" s="393"/>
      <c r="U307" s="393"/>
      <c r="V307" s="393"/>
      <c r="W307" s="393"/>
      <c r="X307" s="393"/>
      <c r="Y307" s="393"/>
      <c r="Z307" s="393"/>
      <c r="AA307" s="381"/>
      <c r="AB307" s="381"/>
      <c r="AC307" s="381"/>
    </row>
    <row r="308" spans="1:68" ht="14.25" hidden="1" customHeight="1" x14ac:dyDescent="0.25">
      <c r="A308" s="392" t="s">
        <v>109</v>
      </c>
      <c r="B308" s="393"/>
      <c r="C308" s="393"/>
      <c r="D308" s="393"/>
      <c r="E308" s="393"/>
      <c r="F308" s="393"/>
      <c r="G308" s="393"/>
      <c r="H308" s="393"/>
      <c r="I308" s="393"/>
      <c r="J308" s="393"/>
      <c r="K308" s="393"/>
      <c r="L308" s="393"/>
      <c r="M308" s="393"/>
      <c r="N308" s="393"/>
      <c r="O308" s="393"/>
      <c r="P308" s="393"/>
      <c r="Q308" s="393"/>
      <c r="R308" s="393"/>
      <c r="S308" s="393"/>
      <c r="T308" s="393"/>
      <c r="U308" s="393"/>
      <c r="V308" s="393"/>
      <c r="W308" s="393"/>
      <c r="X308" s="393"/>
      <c r="Y308" s="393"/>
      <c r="Z308" s="393"/>
      <c r="AA308" s="382"/>
      <c r="AB308" s="382"/>
      <c r="AC308" s="382"/>
    </row>
    <row r="309" spans="1:68" ht="27" hidden="1" customHeight="1" x14ac:dyDescent="0.25">
      <c r="A309" s="54" t="s">
        <v>415</v>
      </c>
      <c r="B309" s="54" t="s">
        <v>416</v>
      </c>
      <c r="C309" s="31">
        <v>4301011593</v>
      </c>
      <c r="D309" s="395">
        <v>4680115882973</v>
      </c>
      <c r="E309" s="396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112</v>
      </c>
      <c r="L309" s="32"/>
      <c r="M309" s="33" t="s">
        <v>113</v>
      </c>
      <c r="N309" s="33"/>
      <c r="O309" s="32">
        <v>55</v>
      </c>
      <c r="P309" s="63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9"/>
      <c r="R309" s="399"/>
      <c r="S309" s="399"/>
      <c r="T309" s="400"/>
      <c r="U309" s="34"/>
      <c r="V309" s="34"/>
      <c r="W309" s="35" t="s">
        <v>68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18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19"/>
      <c r="P310" s="402" t="s">
        <v>69</v>
      </c>
      <c r="Q310" s="403"/>
      <c r="R310" s="403"/>
      <c r="S310" s="403"/>
      <c r="T310" s="403"/>
      <c r="U310" s="403"/>
      <c r="V310" s="404"/>
      <c r="W310" s="37" t="s">
        <v>70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3"/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419"/>
      <c r="P311" s="402" t="s">
        <v>69</v>
      </c>
      <c r="Q311" s="403"/>
      <c r="R311" s="403"/>
      <c r="S311" s="403"/>
      <c r="T311" s="403"/>
      <c r="U311" s="403"/>
      <c r="V311" s="404"/>
      <c r="W311" s="37" t="s">
        <v>68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2" t="s">
        <v>63</v>
      </c>
      <c r="B312" s="393"/>
      <c r="C312" s="393"/>
      <c r="D312" s="393"/>
      <c r="E312" s="393"/>
      <c r="F312" s="393"/>
      <c r="G312" s="393"/>
      <c r="H312" s="393"/>
      <c r="I312" s="393"/>
      <c r="J312" s="393"/>
      <c r="K312" s="393"/>
      <c r="L312" s="393"/>
      <c r="M312" s="393"/>
      <c r="N312" s="393"/>
      <c r="O312" s="393"/>
      <c r="P312" s="393"/>
      <c r="Q312" s="393"/>
      <c r="R312" s="393"/>
      <c r="S312" s="393"/>
      <c r="T312" s="393"/>
      <c r="U312" s="393"/>
      <c r="V312" s="393"/>
      <c r="W312" s="393"/>
      <c r="X312" s="393"/>
      <c r="Y312" s="393"/>
      <c r="Z312" s="393"/>
      <c r="AA312" s="382"/>
      <c r="AB312" s="382"/>
      <c r="AC312" s="382"/>
    </row>
    <row r="313" spans="1:68" ht="27" hidden="1" customHeight="1" x14ac:dyDescent="0.25">
      <c r="A313" s="54" t="s">
        <v>417</v>
      </c>
      <c r="B313" s="54" t="s">
        <v>418</v>
      </c>
      <c r="C313" s="31">
        <v>4301031305</v>
      </c>
      <c r="D313" s="395">
        <v>4607091389845</v>
      </c>
      <c r="E313" s="396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42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9"/>
      <c r="R313" s="399"/>
      <c r="S313" s="399"/>
      <c r="T313" s="400"/>
      <c r="U313" s="34"/>
      <c r="V313" s="34"/>
      <c r="W313" s="35" t="s">
        <v>68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419</v>
      </c>
      <c r="B314" s="54" t="s">
        <v>420</v>
      </c>
      <c r="C314" s="31">
        <v>4301031306</v>
      </c>
      <c r="D314" s="395">
        <v>4680115882881</v>
      </c>
      <c r="E314" s="396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66</v>
      </c>
      <c r="L314" s="32"/>
      <c r="M314" s="33" t="s">
        <v>67</v>
      </c>
      <c r="N314" s="33"/>
      <c r="O314" s="32">
        <v>40</v>
      </c>
      <c r="P314" s="6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9"/>
      <c r="R314" s="399"/>
      <c r="S314" s="399"/>
      <c r="T314" s="400"/>
      <c r="U314" s="34"/>
      <c r="V314" s="34"/>
      <c r="W314" s="35" t="s">
        <v>68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18"/>
      <c r="B315" s="393"/>
      <c r="C315" s="393"/>
      <c r="D315" s="393"/>
      <c r="E315" s="393"/>
      <c r="F315" s="393"/>
      <c r="G315" s="393"/>
      <c r="H315" s="393"/>
      <c r="I315" s="393"/>
      <c r="J315" s="393"/>
      <c r="K315" s="393"/>
      <c r="L315" s="393"/>
      <c r="M315" s="393"/>
      <c r="N315" s="393"/>
      <c r="O315" s="419"/>
      <c r="P315" s="402" t="s">
        <v>69</v>
      </c>
      <c r="Q315" s="403"/>
      <c r="R315" s="403"/>
      <c r="S315" s="403"/>
      <c r="T315" s="403"/>
      <c r="U315" s="403"/>
      <c r="V315" s="404"/>
      <c r="W315" s="37" t="s">
        <v>70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19"/>
      <c r="P316" s="402" t="s">
        <v>69</v>
      </c>
      <c r="Q316" s="403"/>
      <c r="R316" s="403"/>
      <c r="S316" s="403"/>
      <c r="T316" s="403"/>
      <c r="U316" s="403"/>
      <c r="V316" s="404"/>
      <c r="W316" s="37" t="s">
        <v>68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397" t="s">
        <v>421</v>
      </c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393"/>
      <c r="P317" s="393"/>
      <c r="Q317" s="393"/>
      <c r="R317" s="393"/>
      <c r="S317" s="393"/>
      <c r="T317" s="393"/>
      <c r="U317" s="393"/>
      <c r="V317" s="393"/>
      <c r="W317" s="393"/>
      <c r="X317" s="393"/>
      <c r="Y317" s="393"/>
      <c r="Z317" s="393"/>
      <c r="AA317" s="381"/>
      <c r="AB317" s="381"/>
      <c r="AC317" s="381"/>
    </row>
    <row r="318" spans="1:68" ht="14.25" hidden="1" customHeight="1" x14ac:dyDescent="0.25">
      <c r="A318" s="392" t="s">
        <v>109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82"/>
      <c r="AB318" s="382"/>
      <c r="AC318" s="382"/>
    </row>
    <row r="319" spans="1:68" ht="27" hidden="1" customHeight="1" x14ac:dyDescent="0.25">
      <c r="A319" s="54" t="s">
        <v>422</v>
      </c>
      <c r="B319" s="54" t="s">
        <v>423</v>
      </c>
      <c r="C319" s="31">
        <v>4301012024</v>
      </c>
      <c r="D319" s="395">
        <v>4680115885615</v>
      </c>
      <c r="E319" s="396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55</v>
      </c>
      <c r="P319" s="46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9"/>
      <c r="R319" s="399"/>
      <c r="S319" s="399"/>
      <c r="T319" s="400"/>
      <c r="U319" s="34"/>
      <c r="V319" s="34"/>
      <c r="W319" s="35" t="s">
        <v>68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424</v>
      </c>
      <c r="B320" s="54" t="s">
        <v>425</v>
      </c>
      <c r="C320" s="31">
        <v>4301011858</v>
      </c>
      <c r="D320" s="395">
        <v>4680115885646</v>
      </c>
      <c r="E320" s="396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112</v>
      </c>
      <c r="L320" s="32"/>
      <c r="M320" s="33" t="s">
        <v>113</v>
      </c>
      <c r="N320" s="33"/>
      <c r="O320" s="32">
        <v>55</v>
      </c>
      <c r="P320" s="5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9"/>
      <c r="R320" s="399"/>
      <c r="S320" s="399"/>
      <c r="T320" s="400"/>
      <c r="U320" s="34"/>
      <c r="V320" s="34"/>
      <c r="W320" s="35" t="s">
        <v>68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426</v>
      </c>
      <c r="B321" s="54" t="s">
        <v>427</v>
      </c>
      <c r="C321" s="31">
        <v>4301011911</v>
      </c>
      <c r="D321" s="395">
        <v>4680115885554</v>
      </c>
      <c r="E321" s="396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112</v>
      </c>
      <c r="L321" s="32"/>
      <c r="M321" s="33" t="s">
        <v>132</v>
      </c>
      <c r="N321" s="33"/>
      <c r="O321" s="32">
        <v>55</v>
      </c>
      <c r="P321" s="517" t="s">
        <v>428</v>
      </c>
      <c r="Q321" s="399"/>
      <c r="R321" s="399"/>
      <c r="S321" s="399"/>
      <c r="T321" s="400"/>
      <c r="U321" s="34"/>
      <c r="V321" s="34"/>
      <c r="W321" s="35" t="s">
        <v>68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426</v>
      </c>
      <c r="B322" s="54" t="s">
        <v>429</v>
      </c>
      <c r="C322" s="31">
        <v>4301012016</v>
      </c>
      <c r="D322" s="395">
        <v>4680115885554</v>
      </c>
      <c r="E322" s="396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112</v>
      </c>
      <c r="L322" s="32"/>
      <c r="M322" s="33" t="s">
        <v>115</v>
      </c>
      <c r="N322" s="33"/>
      <c r="O322" s="32">
        <v>55</v>
      </c>
      <c r="P322" s="6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9"/>
      <c r="R322" s="399"/>
      <c r="S322" s="399"/>
      <c r="T322" s="400"/>
      <c r="U322" s="34"/>
      <c r="V322" s="34"/>
      <c r="W322" s="35" t="s">
        <v>68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430</v>
      </c>
      <c r="B323" s="54" t="s">
        <v>431</v>
      </c>
      <c r="C323" s="31">
        <v>4301011857</v>
      </c>
      <c r="D323" s="395">
        <v>4680115885622</v>
      </c>
      <c r="E323" s="396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74</v>
      </c>
      <c r="L323" s="32"/>
      <c r="M323" s="33" t="s">
        <v>113</v>
      </c>
      <c r="N323" s="33"/>
      <c r="O323" s="32">
        <v>55</v>
      </c>
      <c r="P323" s="50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9"/>
      <c r="R323" s="399"/>
      <c r="S323" s="399"/>
      <c r="T323" s="400"/>
      <c r="U323" s="34"/>
      <c r="V323" s="34"/>
      <c r="W323" s="35" t="s">
        <v>68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432</v>
      </c>
      <c r="B324" s="54" t="s">
        <v>433</v>
      </c>
      <c r="C324" s="31">
        <v>4301011573</v>
      </c>
      <c r="D324" s="395">
        <v>4680115881938</v>
      </c>
      <c r="E324" s="396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74</v>
      </c>
      <c r="L324" s="32"/>
      <c r="M324" s="33" t="s">
        <v>113</v>
      </c>
      <c r="N324" s="33"/>
      <c r="O324" s="32">
        <v>90</v>
      </c>
      <c r="P324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9"/>
      <c r="R324" s="399"/>
      <c r="S324" s="399"/>
      <c r="T324" s="400"/>
      <c r="U324" s="34"/>
      <c r="V324" s="34"/>
      <c r="W324" s="35" t="s">
        <v>68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434</v>
      </c>
      <c r="B325" s="54" t="s">
        <v>435</v>
      </c>
      <c r="C325" s="31">
        <v>4301010944</v>
      </c>
      <c r="D325" s="395">
        <v>4607091387346</v>
      </c>
      <c r="E325" s="396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74</v>
      </c>
      <c r="L325" s="32"/>
      <c r="M325" s="33" t="s">
        <v>113</v>
      </c>
      <c r="N325" s="33"/>
      <c r="O325" s="32">
        <v>55</v>
      </c>
      <c r="P325" s="56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9"/>
      <c r="R325" s="399"/>
      <c r="S325" s="399"/>
      <c r="T325" s="400"/>
      <c r="U325" s="34"/>
      <c r="V325" s="34"/>
      <c r="W325" s="35" t="s">
        <v>68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436</v>
      </c>
      <c r="B326" s="54" t="s">
        <v>437</v>
      </c>
      <c r="C326" s="31">
        <v>4301011859</v>
      </c>
      <c r="D326" s="395">
        <v>4680115885608</v>
      </c>
      <c r="E326" s="396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74</v>
      </c>
      <c r="L326" s="32"/>
      <c r="M326" s="33" t="s">
        <v>113</v>
      </c>
      <c r="N326" s="33"/>
      <c r="O326" s="32">
        <v>55</v>
      </c>
      <c r="P326" s="7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9"/>
      <c r="R326" s="399"/>
      <c r="S326" s="399"/>
      <c r="T326" s="400"/>
      <c r="U326" s="34"/>
      <c r="V326" s="34"/>
      <c r="W326" s="35" t="s">
        <v>68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18"/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419"/>
      <c r="P327" s="402" t="s">
        <v>69</v>
      </c>
      <c r="Q327" s="403"/>
      <c r="R327" s="403"/>
      <c r="S327" s="403"/>
      <c r="T327" s="403"/>
      <c r="U327" s="403"/>
      <c r="V327" s="404"/>
      <c r="W327" s="37" t="s">
        <v>70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3"/>
      <c r="B328" s="393"/>
      <c r="C328" s="393"/>
      <c r="D328" s="393"/>
      <c r="E328" s="393"/>
      <c r="F328" s="393"/>
      <c r="G328" s="393"/>
      <c r="H328" s="393"/>
      <c r="I328" s="393"/>
      <c r="J328" s="393"/>
      <c r="K328" s="393"/>
      <c r="L328" s="393"/>
      <c r="M328" s="393"/>
      <c r="N328" s="393"/>
      <c r="O328" s="419"/>
      <c r="P328" s="402" t="s">
        <v>69</v>
      </c>
      <c r="Q328" s="403"/>
      <c r="R328" s="403"/>
      <c r="S328" s="403"/>
      <c r="T328" s="403"/>
      <c r="U328" s="403"/>
      <c r="V328" s="404"/>
      <c r="W328" s="37" t="s">
        <v>68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2" t="s">
        <v>63</v>
      </c>
      <c r="B329" s="393"/>
      <c r="C329" s="393"/>
      <c r="D329" s="393"/>
      <c r="E329" s="393"/>
      <c r="F329" s="393"/>
      <c r="G329" s="393"/>
      <c r="H329" s="393"/>
      <c r="I329" s="393"/>
      <c r="J329" s="393"/>
      <c r="K329" s="393"/>
      <c r="L329" s="393"/>
      <c r="M329" s="393"/>
      <c r="N329" s="393"/>
      <c r="O329" s="393"/>
      <c r="P329" s="393"/>
      <c r="Q329" s="393"/>
      <c r="R329" s="393"/>
      <c r="S329" s="393"/>
      <c r="T329" s="393"/>
      <c r="U329" s="393"/>
      <c r="V329" s="393"/>
      <c r="W329" s="393"/>
      <c r="X329" s="393"/>
      <c r="Y329" s="393"/>
      <c r="Z329" s="393"/>
      <c r="AA329" s="382"/>
      <c r="AB329" s="382"/>
      <c r="AC329" s="382"/>
    </row>
    <row r="330" spans="1:68" ht="27" hidden="1" customHeight="1" x14ac:dyDescent="0.25">
      <c r="A330" s="54" t="s">
        <v>438</v>
      </c>
      <c r="B330" s="54" t="s">
        <v>439</v>
      </c>
      <c r="C330" s="31">
        <v>4301030878</v>
      </c>
      <c r="D330" s="395">
        <v>4607091387193</v>
      </c>
      <c r="E330" s="396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35</v>
      </c>
      <c r="P330" s="55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9"/>
      <c r="R330" s="399"/>
      <c r="S330" s="399"/>
      <c r="T330" s="400"/>
      <c r="U330" s="34"/>
      <c r="V330" s="34"/>
      <c r="W330" s="35" t="s">
        <v>68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440</v>
      </c>
      <c r="B331" s="54" t="s">
        <v>441</v>
      </c>
      <c r="C331" s="31">
        <v>4301031153</v>
      </c>
      <c r="D331" s="395">
        <v>4607091387230</v>
      </c>
      <c r="E331" s="396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7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9"/>
      <c r="R331" s="399"/>
      <c r="S331" s="399"/>
      <c r="T331" s="400"/>
      <c r="U331" s="34"/>
      <c r="V331" s="34"/>
      <c r="W331" s="35" t="s">
        <v>68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442</v>
      </c>
      <c r="B332" s="54" t="s">
        <v>443</v>
      </c>
      <c r="C332" s="31">
        <v>4301031154</v>
      </c>
      <c r="D332" s="395">
        <v>4607091387292</v>
      </c>
      <c r="E332" s="396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45</v>
      </c>
      <c r="P332" s="56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9"/>
      <c r="R332" s="399"/>
      <c r="S332" s="399"/>
      <c r="T332" s="400"/>
      <c r="U332" s="34"/>
      <c r="V332" s="34"/>
      <c r="W332" s="35" t="s">
        <v>68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444</v>
      </c>
      <c r="B333" s="54" t="s">
        <v>445</v>
      </c>
      <c r="C333" s="31">
        <v>4301031152</v>
      </c>
      <c r="D333" s="395">
        <v>4607091387285</v>
      </c>
      <c r="E333" s="396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66</v>
      </c>
      <c r="L333" s="32"/>
      <c r="M333" s="33" t="s">
        <v>67</v>
      </c>
      <c r="N333" s="33"/>
      <c r="O333" s="32">
        <v>40</v>
      </c>
      <c r="P333" s="5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9"/>
      <c r="R333" s="399"/>
      <c r="S333" s="399"/>
      <c r="T333" s="400"/>
      <c r="U333" s="34"/>
      <c r="V333" s="34"/>
      <c r="W333" s="35" t="s">
        <v>68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18"/>
      <c r="B334" s="393"/>
      <c r="C334" s="393"/>
      <c r="D334" s="393"/>
      <c r="E334" s="393"/>
      <c r="F334" s="393"/>
      <c r="G334" s="393"/>
      <c r="H334" s="393"/>
      <c r="I334" s="393"/>
      <c r="J334" s="393"/>
      <c r="K334" s="393"/>
      <c r="L334" s="393"/>
      <c r="M334" s="393"/>
      <c r="N334" s="393"/>
      <c r="O334" s="419"/>
      <c r="P334" s="402" t="s">
        <v>69</v>
      </c>
      <c r="Q334" s="403"/>
      <c r="R334" s="403"/>
      <c r="S334" s="403"/>
      <c r="T334" s="403"/>
      <c r="U334" s="403"/>
      <c r="V334" s="404"/>
      <c r="W334" s="37" t="s">
        <v>70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3"/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419"/>
      <c r="P335" s="402" t="s">
        <v>69</v>
      </c>
      <c r="Q335" s="403"/>
      <c r="R335" s="403"/>
      <c r="S335" s="403"/>
      <c r="T335" s="403"/>
      <c r="U335" s="403"/>
      <c r="V335" s="404"/>
      <c r="W335" s="37" t="s">
        <v>68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2" t="s">
        <v>71</v>
      </c>
      <c r="B336" s="393"/>
      <c r="C336" s="393"/>
      <c r="D336" s="393"/>
      <c r="E336" s="393"/>
      <c r="F336" s="393"/>
      <c r="G336" s="393"/>
      <c r="H336" s="393"/>
      <c r="I336" s="393"/>
      <c r="J336" s="393"/>
      <c r="K336" s="393"/>
      <c r="L336" s="393"/>
      <c r="M336" s="393"/>
      <c r="N336" s="393"/>
      <c r="O336" s="393"/>
      <c r="P336" s="393"/>
      <c r="Q336" s="393"/>
      <c r="R336" s="393"/>
      <c r="S336" s="393"/>
      <c r="T336" s="393"/>
      <c r="U336" s="393"/>
      <c r="V336" s="393"/>
      <c r="W336" s="393"/>
      <c r="X336" s="393"/>
      <c r="Y336" s="393"/>
      <c r="Z336" s="393"/>
      <c r="AA336" s="382"/>
      <c r="AB336" s="382"/>
      <c r="AC336" s="382"/>
    </row>
    <row r="337" spans="1:68" ht="16.5" hidden="1" customHeight="1" x14ac:dyDescent="0.25">
      <c r="A337" s="54" t="s">
        <v>446</v>
      </c>
      <c r="B337" s="54" t="s">
        <v>447</v>
      </c>
      <c r="C337" s="31">
        <v>4301051100</v>
      </c>
      <c r="D337" s="395">
        <v>4607091387766</v>
      </c>
      <c r="E337" s="396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112</v>
      </c>
      <c r="L337" s="32"/>
      <c r="M337" s="33" t="s">
        <v>115</v>
      </c>
      <c r="N337" s="33"/>
      <c r="O337" s="32">
        <v>40</v>
      </c>
      <c r="P337" s="79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9"/>
      <c r="R337" s="399"/>
      <c r="S337" s="399"/>
      <c r="T337" s="400"/>
      <c r="U337" s="34"/>
      <c r="V337" s="34"/>
      <c r="W337" s="35" t="s">
        <v>68</v>
      </c>
      <c r="X337" s="386">
        <v>0</v>
      </c>
      <c r="Y337" s="387">
        <f t="shared" ref="Y337:Y342" si="62"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0</v>
      </c>
      <c r="BN337" s="64">
        <f t="shared" ref="BN337:BN342" si="64">IFERROR(Y337*I337/H337,"0")</f>
        <v>0</v>
      </c>
      <c r="BO337" s="64">
        <f t="shared" ref="BO337:BO342" si="65">IFERROR(1/J337*(X337/H337),"0")</f>
        <v>0</v>
      </c>
      <c r="BP337" s="64">
        <f t="shared" ref="BP337:BP342" si="66">IFERROR(1/J337*(Y337/H337),"0")</f>
        <v>0</v>
      </c>
    </row>
    <row r="338" spans="1:68" ht="27" hidden="1" customHeight="1" x14ac:dyDescent="0.25">
      <c r="A338" s="54" t="s">
        <v>448</v>
      </c>
      <c r="B338" s="54" t="s">
        <v>449</v>
      </c>
      <c r="C338" s="31">
        <v>4301051116</v>
      </c>
      <c r="D338" s="395">
        <v>4607091387957</v>
      </c>
      <c r="E338" s="396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112</v>
      </c>
      <c r="L338" s="32"/>
      <c r="M338" s="33" t="s">
        <v>67</v>
      </c>
      <c r="N338" s="33"/>
      <c r="O338" s="32">
        <v>40</v>
      </c>
      <c r="P338" s="41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9"/>
      <c r="R338" s="399"/>
      <c r="S338" s="399"/>
      <c r="T338" s="400"/>
      <c r="U338" s="34"/>
      <c r="V338" s="34"/>
      <c r="W338" s="35" t="s">
        <v>68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450</v>
      </c>
      <c r="B339" s="54" t="s">
        <v>451</v>
      </c>
      <c r="C339" s="31">
        <v>4301051115</v>
      </c>
      <c r="D339" s="395">
        <v>4607091387964</v>
      </c>
      <c r="E339" s="396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112</v>
      </c>
      <c r="L339" s="32"/>
      <c r="M339" s="33" t="s">
        <v>67</v>
      </c>
      <c r="N339" s="33"/>
      <c r="O339" s="32">
        <v>40</v>
      </c>
      <c r="P339" s="73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9"/>
      <c r="R339" s="399"/>
      <c r="S339" s="399"/>
      <c r="T339" s="400"/>
      <c r="U339" s="34"/>
      <c r="V339" s="34"/>
      <c r="W339" s="35" t="s">
        <v>68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452</v>
      </c>
      <c r="B340" s="54" t="s">
        <v>453</v>
      </c>
      <c r="C340" s="31">
        <v>4301051705</v>
      </c>
      <c r="D340" s="395">
        <v>4680115884588</v>
      </c>
      <c r="E340" s="396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74</v>
      </c>
      <c r="L340" s="32"/>
      <c r="M340" s="33" t="s">
        <v>67</v>
      </c>
      <c r="N340" s="33"/>
      <c r="O340" s="32">
        <v>40</v>
      </c>
      <c r="P340" s="66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9"/>
      <c r="R340" s="399"/>
      <c r="S340" s="399"/>
      <c r="T340" s="400"/>
      <c r="U340" s="34"/>
      <c r="V340" s="34"/>
      <c r="W340" s="35" t="s">
        <v>68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454</v>
      </c>
      <c r="B341" s="54" t="s">
        <v>455</v>
      </c>
      <c r="C341" s="31">
        <v>4301051130</v>
      </c>
      <c r="D341" s="395">
        <v>4607091387537</v>
      </c>
      <c r="E341" s="396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74</v>
      </c>
      <c r="L341" s="32"/>
      <c r="M341" s="33" t="s">
        <v>67</v>
      </c>
      <c r="N341" s="33"/>
      <c r="O341" s="32">
        <v>40</v>
      </c>
      <c r="P341" s="50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9"/>
      <c r="R341" s="399"/>
      <c r="S341" s="399"/>
      <c r="T341" s="400"/>
      <c r="U341" s="34"/>
      <c r="V341" s="34"/>
      <c r="W341" s="35" t="s">
        <v>68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456</v>
      </c>
      <c r="B342" s="54" t="s">
        <v>457</v>
      </c>
      <c r="C342" s="31">
        <v>4301051132</v>
      </c>
      <c r="D342" s="395">
        <v>4607091387513</v>
      </c>
      <c r="E342" s="396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74</v>
      </c>
      <c r="L342" s="32"/>
      <c r="M342" s="33" t="s">
        <v>67</v>
      </c>
      <c r="N342" s="33"/>
      <c r="O342" s="32">
        <v>40</v>
      </c>
      <c r="P342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9"/>
      <c r="R342" s="399"/>
      <c r="S342" s="399"/>
      <c r="T342" s="400"/>
      <c r="U342" s="34"/>
      <c r="V342" s="34"/>
      <c r="W342" s="35" t="s">
        <v>68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hidden="1" x14ac:dyDescent="0.2">
      <c r="A343" s="418"/>
      <c r="B343" s="393"/>
      <c r="C343" s="393"/>
      <c r="D343" s="393"/>
      <c r="E343" s="393"/>
      <c r="F343" s="393"/>
      <c r="G343" s="393"/>
      <c r="H343" s="393"/>
      <c r="I343" s="393"/>
      <c r="J343" s="393"/>
      <c r="K343" s="393"/>
      <c r="L343" s="393"/>
      <c r="M343" s="393"/>
      <c r="N343" s="393"/>
      <c r="O343" s="419"/>
      <c r="P343" s="402" t="s">
        <v>69</v>
      </c>
      <c r="Q343" s="403"/>
      <c r="R343" s="403"/>
      <c r="S343" s="403"/>
      <c r="T343" s="403"/>
      <c r="U343" s="403"/>
      <c r="V343" s="404"/>
      <c r="W343" s="37" t="s">
        <v>70</v>
      </c>
      <c r="X343" s="388">
        <f>IFERROR(X337/H337,"0")+IFERROR(X338/H338,"0")+IFERROR(X339/H339,"0")+IFERROR(X340/H340,"0")+IFERROR(X341/H341,"0")+IFERROR(X342/H342,"0")</f>
        <v>0</v>
      </c>
      <c r="Y343" s="388">
        <f>IFERROR(Y337/H337,"0")+IFERROR(Y338/H338,"0")+IFERROR(Y339/H339,"0")+IFERROR(Y340/H340,"0")+IFERROR(Y341/H341,"0")+IFERROR(Y342/H342,"0")</f>
        <v>0</v>
      </c>
      <c r="Z343" s="388">
        <f>IFERROR(IF(Z337="",0,Z337),"0")+IFERROR(IF(Z338="",0,Z338),"0")+IFERROR(IF(Z339="",0,Z339),"0")+IFERROR(IF(Z340="",0,Z340),"0")+IFERROR(IF(Z341="",0,Z341),"0")+IFERROR(IF(Z342="",0,Z342),"0")</f>
        <v>0</v>
      </c>
      <c r="AA343" s="389"/>
      <c r="AB343" s="389"/>
      <c r="AC343" s="389"/>
    </row>
    <row r="344" spans="1:68" hidden="1" x14ac:dyDescent="0.2">
      <c r="A344" s="39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19"/>
      <c r="P344" s="402" t="s">
        <v>69</v>
      </c>
      <c r="Q344" s="403"/>
      <c r="R344" s="403"/>
      <c r="S344" s="403"/>
      <c r="T344" s="403"/>
      <c r="U344" s="403"/>
      <c r="V344" s="404"/>
      <c r="W344" s="37" t="s">
        <v>68</v>
      </c>
      <c r="X344" s="388">
        <f>IFERROR(SUM(X337:X342),"0")</f>
        <v>0</v>
      </c>
      <c r="Y344" s="388">
        <f>IFERROR(SUM(Y337:Y342),"0")</f>
        <v>0</v>
      </c>
      <c r="Z344" s="37"/>
      <c r="AA344" s="389"/>
      <c r="AB344" s="389"/>
      <c r="AC344" s="389"/>
    </row>
    <row r="345" spans="1:68" ht="14.25" hidden="1" customHeight="1" x14ac:dyDescent="0.25">
      <c r="A345" s="392" t="s">
        <v>180</v>
      </c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393"/>
      <c r="P345" s="393"/>
      <c r="Q345" s="393"/>
      <c r="R345" s="393"/>
      <c r="S345" s="393"/>
      <c r="T345" s="393"/>
      <c r="U345" s="393"/>
      <c r="V345" s="393"/>
      <c r="W345" s="393"/>
      <c r="X345" s="393"/>
      <c r="Y345" s="393"/>
      <c r="Z345" s="393"/>
      <c r="AA345" s="382"/>
      <c r="AB345" s="382"/>
      <c r="AC345" s="382"/>
    </row>
    <row r="346" spans="1:68" ht="16.5" customHeight="1" x14ac:dyDescent="0.25">
      <c r="A346" s="54" t="s">
        <v>458</v>
      </c>
      <c r="B346" s="54" t="s">
        <v>459</v>
      </c>
      <c r="C346" s="31">
        <v>4301060379</v>
      </c>
      <c r="D346" s="395">
        <v>4607091380880</v>
      </c>
      <c r="E346" s="396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112</v>
      </c>
      <c r="L346" s="32"/>
      <c r="M346" s="33" t="s">
        <v>67</v>
      </c>
      <c r="N346" s="33"/>
      <c r="O346" s="32">
        <v>30</v>
      </c>
      <c r="P346" s="513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9"/>
      <c r="R346" s="399"/>
      <c r="S346" s="399"/>
      <c r="T346" s="400"/>
      <c r="U346" s="34"/>
      <c r="V346" s="34"/>
      <c r="W346" s="35" t="s">
        <v>68</v>
      </c>
      <c r="X346" s="386">
        <v>280</v>
      </c>
      <c r="Y346" s="387">
        <f>IFERROR(IF(X346="",0,CEILING((X346/$H346),1)*$H346),"")</f>
        <v>285.60000000000002</v>
      </c>
      <c r="Z346" s="36">
        <f>IFERROR(IF(Y346=0,"",ROUNDUP(Y346/H346,0)*0.02175),"")</f>
        <v>0.73949999999999994</v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298.8</v>
      </c>
      <c r="BN346" s="64">
        <f>IFERROR(Y346*I346/H346,"0")</f>
        <v>304.77600000000001</v>
      </c>
      <c r="BO346" s="64">
        <f>IFERROR(1/J346*(X346/H346),"0")</f>
        <v>0.59523809523809512</v>
      </c>
      <c r="BP346" s="64">
        <f>IFERROR(1/J346*(Y346/H346),"0")</f>
        <v>0.6071428571428571</v>
      </c>
    </row>
    <row r="347" spans="1:68" ht="27" hidden="1" customHeight="1" x14ac:dyDescent="0.25">
      <c r="A347" s="54" t="s">
        <v>460</v>
      </c>
      <c r="B347" s="54" t="s">
        <v>461</v>
      </c>
      <c r="C347" s="31">
        <v>4301060308</v>
      </c>
      <c r="D347" s="395">
        <v>4607091384482</v>
      </c>
      <c r="E347" s="396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112</v>
      </c>
      <c r="L347" s="32"/>
      <c r="M347" s="33" t="s">
        <v>67</v>
      </c>
      <c r="N347" s="33"/>
      <c r="O347" s="32">
        <v>30</v>
      </c>
      <c r="P347" s="4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9"/>
      <c r="R347" s="399"/>
      <c r="S347" s="399"/>
      <c r="T347" s="400"/>
      <c r="U347" s="34"/>
      <c r="V347" s="34"/>
      <c r="W347" s="35" t="s">
        <v>68</v>
      </c>
      <c r="X347" s="386">
        <v>0</v>
      </c>
      <c r="Y347" s="387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16.5" hidden="1" customHeight="1" x14ac:dyDescent="0.25">
      <c r="A348" s="54" t="s">
        <v>462</v>
      </c>
      <c r="B348" s="54" t="s">
        <v>463</v>
      </c>
      <c r="C348" s="31">
        <v>4301060325</v>
      </c>
      <c r="D348" s="395">
        <v>4607091380897</v>
      </c>
      <c r="E348" s="396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112</v>
      </c>
      <c r="L348" s="32"/>
      <c r="M348" s="33" t="s">
        <v>67</v>
      </c>
      <c r="N348" s="33"/>
      <c r="O348" s="32">
        <v>30</v>
      </c>
      <c r="P34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9"/>
      <c r="R348" s="399"/>
      <c r="S348" s="399"/>
      <c r="T348" s="400"/>
      <c r="U348" s="34"/>
      <c r="V348" s="34"/>
      <c r="W348" s="35" t="s">
        <v>68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18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19"/>
      <c r="P349" s="402" t="s">
        <v>69</v>
      </c>
      <c r="Q349" s="403"/>
      <c r="R349" s="403"/>
      <c r="S349" s="403"/>
      <c r="T349" s="403"/>
      <c r="U349" s="403"/>
      <c r="V349" s="404"/>
      <c r="W349" s="37" t="s">
        <v>70</v>
      </c>
      <c r="X349" s="388">
        <f>IFERROR(X346/H346,"0")+IFERROR(X347/H347,"0")+IFERROR(X348/H348,"0")</f>
        <v>33.333333333333329</v>
      </c>
      <c r="Y349" s="388">
        <f>IFERROR(Y346/H346,"0")+IFERROR(Y347/H347,"0")+IFERROR(Y348/H348,"0")</f>
        <v>34</v>
      </c>
      <c r="Z349" s="388">
        <f>IFERROR(IF(Z346="",0,Z346),"0")+IFERROR(IF(Z347="",0,Z347),"0")+IFERROR(IF(Z348="",0,Z348),"0")</f>
        <v>0.73949999999999994</v>
      </c>
      <c r="AA349" s="389"/>
      <c r="AB349" s="389"/>
      <c r="AC349" s="389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19"/>
      <c r="P350" s="402" t="s">
        <v>69</v>
      </c>
      <c r="Q350" s="403"/>
      <c r="R350" s="403"/>
      <c r="S350" s="403"/>
      <c r="T350" s="403"/>
      <c r="U350" s="403"/>
      <c r="V350" s="404"/>
      <c r="W350" s="37" t="s">
        <v>68</v>
      </c>
      <c r="X350" s="388">
        <f>IFERROR(SUM(X346:X348),"0")</f>
        <v>280</v>
      </c>
      <c r="Y350" s="388">
        <f>IFERROR(SUM(Y346:Y348),"0")</f>
        <v>285.60000000000002</v>
      </c>
      <c r="Z350" s="37"/>
      <c r="AA350" s="389"/>
      <c r="AB350" s="389"/>
      <c r="AC350" s="389"/>
    </row>
    <row r="351" spans="1:68" ht="14.25" hidden="1" customHeight="1" x14ac:dyDescent="0.25">
      <c r="A351" s="392" t="s">
        <v>95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82"/>
      <c r="AB351" s="382"/>
      <c r="AC351" s="382"/>
    </row>
    <row r="352" spans="1:68" ht="16.5" hidden="1" customHeight="1" x14ac:dyDescent="0.25">
      <c r="A352" s="54" t="s">
        <v>464</v>
      </c>
      <c r="B352" s="54" t="s">
        <v>465</v>
      </c>
      <c r="C352" s="31">
        <v>4301030232</v>
      </c>
      <c r="D352" s="395">
        <v>4607091388374</v>
      </c>
      <c r="E352" s="396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74</v>
      </c>
      <c r="L352" s="32"/>
      <c r="M352" s="33" t="s">
        <v>98</v>
      </c>
      <c r="N352" s="33"/>
      <c r="O352" s="32">
        <v>180</v>
      </c>
      <c r="P352" s="687" t="s">
        <v>466</v>
      </c>
      <c r="Q352" s="399"/>
      <c r="R352" s="399"/>
      <c r="S352" s="399"/>
      <c r="T352" s="400"/>
      <c r="U352" s="34"/>
      <c r="V352" s="34"/>
      <c r="W352" s="35" t="s">
        <v>68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467</v>
      </c>
      <c r="B353" s="54" t="s">
        <v>468</v>
      </c>
      <c r="C353" s="31">
        <v>4301030235</v>
      </c>
      <c r="D353" s="395">
        <v>4607091388381</v>
      </c>
      <c r="E353" s="396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74</v>
      </c>
      <c r="L353" s="32"/>
      <c r="M353" s="33" t="s">
        <v>98</v>
      </c>
      <c r="N353" s="33"/>
      <c r="O353" s="32">
        <v>180</v>
      </c>
      <c r="P353" s="651" t="s">
        <v>469</v>
      </c>
      <c r="Q353" s="399"/>
      <c r="R353" s="399"/>
      <c r="S353" s="399"/>
      <c r="T353" s="400"/>
      <c r="U353" s="34"/>
      <c r="V353" s="34"/>
      <c r="W353" s="35" t="s">
        <v>68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470</v>
      </c>
      <c r="B354" s="54" t="s">
        <v>471</v>
      </c>
      <c r="C354" s="31">
        <v>4301032015</v>
      </c>
      <c r="D354" s="395">
        <v>4607091383102</v>
      </c>
      <c r="E354" s="396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74</v>
      </c>
      <c r="L354" s="32"/>
      <c r="M354" s="33" t="s">
        <v>98</v>
      </c>
      <c r="N354" s="33"/>
      <c r="O354" s="32">
        <v>180</v>
      </c>
      <c r="P354" s="5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9"/>
      <c r="R354" s="399"/>
      <c r="S354" s="399"/>
      <c r="T354" s="400"/>
      <c r="U354" s="34"/>
      <c r="V354" s="34"/>
      <c r="W354" s="35" t="s">
        <v>68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472</v>
      </c>
      <c r="B355" s="54" t="s">
        <v>473</v>
      </c>
      <c r="C355" s="31">
        <v>4301030233</v>
      </c>
      <c r="D355" s="395">
        <v>4607091388404</v>
      </c>
      <c r="E355" s="396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74</v>
      </c>
      <c r="L355" s="32"/>
      <c r="M355" s="33" t="s">
        <v>98</v>
      </c>
      <c r="N355" s="33"/>
      <c r="O355" s="32">
        <v>180</v>
      </c>
      <c r="P355" s="44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9"/>
      <c r="R355" s="399"/>
      <c r="S355" s="399"/>
      <c r="T355" s="400"/>
      <c r="U355" s="34"/>
      <c r="V355" s="34"/>
      <c r="W355" s="35" t="s">
        <v>68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18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19"/>
      <c r="P356" s="402" t="s">
        <v>69</v>
      </c>
      <c r="Q356" s="403"/>
      <c r="R356" s="403"/>
      <c r="S356" s="403"/>
      <c r="T356" s="403"/>
      <c r="U356" s="403"/>
      <c r="V356" s="404"/>
      <c r="W356" s="37" t="s">
        <v>70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3"/>
      <c r="B357" s="393"/>
      <c r="C357" s="393"/>
      <c r="D357" s="393"/>
      <c r="E357" s="393"/>
      <c r="F357" s="393"/>
      <c r="G357" s="393"/>
      <c r="H357" s="393"/>
      <c r="I357" s="393"/>
      <c r="J357" s="393"/>
      <c r="K357" s="393"/>
      <c r="L357" s="393"/>
      <c r="M357" s="393"/>
      <c r="N357" s="393"/>
      <c r="O357" s="419"/>
      <c r="P357" s="402" t="s">
        <v>69</v>
      </c>
      <c r="Q357" s="403"/>
      <c r="R357" s="403"/>
      <c r="S357" s="403"/>
      <c r="T357" s="403"/>
      <c r="U357" s="403"/>
      <c r="V357" s="404"/>
      <c r="W357" s="37" t="s">
        <v>68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2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82"/>
      <c r="AB358" s="382"/>
      <c r="AC358" s="382"/>
    </row>
    <row r="359" spans="1:68" ht="16.5" hidden="1" customHeight="1" x14ac:dyDescent="0.25">
      <c r="A359" s="54" t="s">
        <v>475</v>
      </c>
      <c r="B359" s="54" t="s">
        <v>476</v>
      </c>
      <c r="C359" s="31">
        <v>4301180007</v>
      </c>
      <c r="D359" s="395">
        <v>4680115881808</v>
      </c>
      <c r="E359" s="396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477</v>
      </c>
      <c r="L359" s="32"/>
      <c r="M359" s="33" t="s">
        <v>478</v>
      </c>
      <c r="N359" s="33"/>
      <c r="O359" s="32">
        <v>730</v>
      </c>
      <c r="P359" s="51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9"/>
      <c r="R359" s="399"/>
      <c r="S359" s="399"/>
      <c r="T359" s="400"/>
      <c r="U359" s="34"/>
      <c r="V359" s="34"/>
      <c r="W359" s="35" t="s">
        <v>68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479</v>
      </c>
      <c r="B360" s="54" t="s">
        <v>480</v>
      </c>
      <c r="C360" s="31">
        <v>4301180006</v>
      </c>
      <c r="D360" s="395">
        <v>4680115881822</v>
      </c>
      <c r="E360" s="396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477</v>
      </c>
      <c r="L360" s="32"/>
      <c r="M360" s="33" t="s">
        <v>478</v>
      </c>
      <c r="N360" s="33"/>
      <c r="O360" s="32">
        <v>730</v>
      </c>
      <c r="P360" s="4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9"/>
      <c r="R360" s="399"/>
      <c r="S360" s="399"/>
      <c r="T360" s="400"/>
      <c r="U360" s="34"/>
      <c r="V360" s="34"/>
      <c r="W360" s="35" t="s">
        <v>68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481</v>
      </c>
      <c r="B361" s="54" t="s">
        <v>482</v>
      </c>
      <c r="C361" s="31">
        <v>4301180001</v>
      </c>
      <c r="D361" s="395">
        <v>4680115880016</v>
      </c>
      <c r="E361" s="396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477</v>
      </c>
      <c r="L361" s="32"/>
      <c r="M361" s="33" t="s">
        <v>478</v>
      </c>
      <c r="N361" s="33"/>
      <c r="O361" s="32">
        <v>730</v>
      </c>
      <c r="P36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9"/>
      <c r="R361" s="399"/>
      <c r="S361" s="399"/>
      <c r="T361" s="400"/>
      <c r="U361" s="34"/>
      <c r="V361" s="34"/>
      <c r="W361" s="35" t="s">
        <v>68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8"/>
      <c r="B362" s="393"/>
      <c r="C362" s="393"/>
      <c r="D362" s="393"/>
      <c r="E362" s="393"/>
      <c r="F362" s="393"/>
      <c r="G362" s="393"/>
      <c r="H362" s="393"/>
      <c r="I362" s="393"/>
      <c r="J362" s="393"/>
      <c r="K362" s="393"/>
      <c r="L362" s="393"/>
      <c r="M362" s="393"/>
      <c r="N362" s="393"/>
      <c r="O362" s="419"/>
      <c r="P362" s="402" t="s">
        <v>69</v>
      </c>
      <c r="Q362" s="403"/>
      <c r="R362" s="403"/>
      <c r="S362" s="403"/>
      <c r="T362" s="403"/>
      <c r="U362" s="403"/>
      <c r="V362" s="404"/>
      <c r="W362" s="37" t="s">
        <v>70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3"/>
      <c r="B363" s="393"/>
      <c r="C363" s="393"/>
      <c r="D363" s="393"/>
      <c r="E363" s="393"/>
      <c r="F363" s="393"/>
      <c r="G363" s="393"/>
      <c r="H363" s="393"/>
      <c r="I363" s="393"/>
      <c r="J363" s="393"/>
      <c r="K363" s="393"/>
      <c r="L363" s="393"/>
      <c r="M363" s="393"/>
      <c r="N363" s="393"/>
      <c r="O363" s="419"/>
      <c r="P363" s="402" t="s">
        <v>69</v>
      </c>
      <c r="Q363" s="403"/>
      <c r="R363" s="403"/>
      <c r="S363" s="403"/>
      <c r="T363" s="403"/>
      <c r="U363" s="403"/>
      <c r="V363" s="404"/>
      <c r="W363" s="37" t="s">
        <v>68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397" t="s">
        <v>483</v>
      </c>
      <c r="B364" s="393"/>
      <c r="C364" s="393"/>
      <c r="D364" s="393"/>
      <c r="E364" s="393"/>
      <c r="F364" s="393"/>
      <c r="G364" s="393"/>
      <c r="H364" s="393"/>
      <c r="I364" s="393"/>
      <c r="J364" s="393"/>
      <c r="K364" s="393"/>
      <c r="L364" s="393"/>
      <c r="M364" s="393"/>
      <c r="N364" s="393"/>
      <c r="O364" s="393"/>
      <c r="P364" s="393"/>
      <c r="Q364" s="393"/>
      <c r="R364" s="393"/>
      <c r="S364" s="393"/>
      <c r="T364" s="393"/>
      <c r="U364" s="393"/>
      <c r="V364" s="393"/>
      <c r="W364" s="393"/>
      <c r="X364" s="393"/>
      <c r="Y364" s="393"/>
      <c r="Z364" s="393"/>
      <c r="AA364" s="381"/>
      <c r="AB364" s="381"/>
      <c r="AC364" s="381"/>
    </row>
    <row r="365" spans="1:68" ht="14.25" hidden="1" customHeight="1" x14ac:dyDescent="0.25">
      <c r="A365" s="392" t="s">
        <v>63</v>
      </c>
      <c r="B365" s="393"/>
      <c r="C365" s="393"/>
      <c r="D365" s="393"/>
      <c r="E365" s="393"/>
      <c r="F365" s="393"/>
      <c r="G365" s="393"/>
      <c r="H365" s="393"/>
      <c r="I365" s="393"/>
      <c r="J365" s="393"/>
      <c r="K365" s="393"/>
      <c r="L365" s="393"/>
      <c r="M365" s="393"/>
      <c r="N365" s="393"/>
      <c r="O365" s="393"/>
      <c r="P365" s="393"/>
      <c r="Q365" s="393"/>
      <c r="R365" s="393"/>
      <c r="S365" s="393"/>
      <c r="T365" s="393"/>
      <c r="U365" s="393"/>
      <c r="V365" s="393"/>
      <c r="W365" s="393"/>
      <c r="X365" s="393"/>
      <c r="Y365" s="393"/>
      <c r="Z365" s="393"/>
      <c r="AA365" s="382"/>
      <c r="AB365" s="382"/>
      <c r="AC365" s="382"/>
    </row>
    <row r="366" spans="1:68" ht="27" hidden="1" customHeight="1" x14ac:dyDescent="0.25">
      <c r="A366" s="54" t="s">
        <v>484</v>
      </c>
      <c r="B366" s="54" t="s">
        <v>485</v>
      </c>
      <c r="C366" s="31">
        <v>4301031066</v>
      </c>
      <c r="D366" s="395">
        <v>4607091383836</v>
      </c>
      <c r="E366" s="396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74</v>
      </c>
      <c r="L366" s="32"/>
      <c r="M366" s="33" t="s">
        <v>67</v>
      </c>
      <c r="N366" s="33"/>
      <c r="O366" s="32">
        <v>40</v>
      </c>
      <c r="P366" s="7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9"/>
      <c r="R366" s="399"/>
      <c r="S366" s="399"/>
      <c r="T366" s="400"/>
      <c r="U366" s="34"/>
      <c r="V366" s="34"/>
      <c r="W366" s="35" t="s">
        <v>68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18"/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419"/>
      <c r="P367" s="402" t="s">
        <v>69</v>
      </c>
      <c r="Q367" s="403"/>
      <c r="R367" s="403"/>
      <c r="S367" s="403"/>
      <c r="T367" s="403"/>
      <c r="U367" s="403"/>
      <c r="V367" s="404"/>
      <c r="W367" s="37" t="s">
        <v>70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3"/>
      <c r="B368" s="393"/>
      <c r="C368" s="393"/>
      <c r="D368" s="393"/>
      <c r="E368" s="393"/>
      <c r="F368" s="393"/>
      <c r="G368" s="393"/>
      <c r="H368" s="393"/>
      <c r="I368" s="393"/>
      <c r="J368" s="393"/>
      <c r="K368" s="393"/>
      <c r="L368" s="393"/>
      <c r="M368" s="393"/>
      <c r="N368" s="393"/>
      <c r="O368" s="419"/>
      <c r="P368" s="402" t="s">
        <v>69</v>
      </c>
      <c r="Q368" s="403"/>
      <c r="R368" s="403"/>
      <c r="S368" s="403"/>
      <c r="T368" s="403"/>
      <c r="U368" s="403"/>
      <c r="V368" s="404"/>
      <c r="W368" s="37" t="s">
        <v>68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2" t="s">
        <v>71</v>
      </c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393"/>
      <c r="P369" s="393"/>
      <c r="Q369" s="393"/>
      <c r="R369" s="393"/>
      <c r="S369" s="393"/>
      <c r="T369" s="393"/>
      <c r="U369" s="393"/>
      <c r="V369" s="393"/>
      <c r="W369" s="393"/>
      <c r="X369" s="393"/>
      <c r="Y369" s="393"/>
      <c r="Z369" s="393"/>
      <c r="AA369" s="382"/>
      <c r="AB369" s="382"/>
      <c r="AC369" s="382"/>
    </row>
    <row r="370" spans="1:68" ht="16.5" hidden="1" customHeight="1" x14ac:dyDescent="0.25">
      <c r="A370" s="54" t="s">
        <v>486</v>
      </c>
      <c r="B370" s="54" t="s">
        <v>487</v>
      </c>
      <c r="C370" s="31">
        <v>4301051142</v>
      </c>
      <c r="D370" s="395">
        <v>4607091387919</v>
      </c>
      <c r="E370" s="396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112</v>
      </c>
      <c r="L370" s="32"/>
      <c r="M370" s="33" t="s">
        <v>67</v>
      </c>
      <c r="N370" s="33"/>
      <c r="O370" s="32">
        <v>45</v>
      </c>
      <c r="P370" s="4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9"/>
      <c r="R370" s="399"/>
      <c r="S370" s="399"/>
      <c r="T370" s="400"/>
      <c r="U370" s="34"/>
      <c r="V370" s="34"/>
      <c r="W370" s="35" t="s">
        <v>68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488</v>
      </c>
      <c r="B371" s="54" t="s">
        <v>489</v>
      </c>
      <c r="C371" s="31">
        <v>4301051461</v>
      </c>
      <c r="D371" s="395">
        <v>4680115883604</v>
      </c>
      <c r="E371" s="396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74</v>
      </c>
      <c r="L371" s="32"/>
      <c r="M371" s="33" t="s">
        <v>115</v>
      </c>
      <c r="N371" s="33"/>
      <c r="O371" s="32">
        <v>45</v>
      </c>
      <c r="P371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9"/>
      <c r="R371" s="399"/>
      <c r="S371" s="399"/>
      <c r="T371" s="400"/>
      <c r="U371" s="34"/>
      <c r="V371" s="34"/>
      <c r="W371" s="35" t="s">
        <v>68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490</v>
      </c>
      <c r="B372" s="54" t="s">
        <v>491</v>
      </c>
      <c r="C372" s="31">
        <v>4301051485</v>
      </c>
      <c r="D372" s="395">
        <v>4680115883567</v>
      </c>
      <c r="E372" s="396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74</v>
      </c>
      <c r="L372" s="32"/>
      <c r="M372" s="33" t="s">
        <v>67</v>
      </c>
      <c r="N372" s="33"/>
      <c r="O372" s="32">
        <v>40</v>
      </c>
      <c r="P372" s="6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9"/>
      <c r="R372" s="399"/>
      <c r="S372" s="399"/>
      <c r="T372" s="400"/>
      <c r="U372" s="34"/>
      <c r="V372" s="34"/>
      <c r="W372" s="35" t="s">
        <v>68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18"/>
      <c r="B373" s="393"/>
      <c r="C373" s="393"/>
      <c r="D373" s="393"/>
      <c r="E373" s="393"/>
      <c r="F373" s="393"/>
      <c r="G373" s="393"/>
      <c r="H373" s="393"/>
      <c r="I373" s="393"/>
      <c r="J373" s="393"/>
      <c r="K373" s="393"/>
      <c r="L373" s="393"/>
      <c r="M373" s="393"/>
      <c r="N373" s="393"/>
      <c r="O373" s="419"/>
      <c r="P373" s="402" t="s">
        <v>69</v>
      </c>
      <c r="Q373" s="403"/>
      <c r="R373" s="403"/>
      <c r="S373" s="403"/>
      <c r="T373" s="403"/>
      <c r="U373" s="403"/>
      <c r="V373" s="404"/>
      <c r="W373" s="37" t="s">
        <v>70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19"/>
      <c r="P374" s="402" t="s">
        <v>69</v>
      </c>
      <c r="Q374" s="403"/>
      <c r="R374" s="403"/>
      <c r="S374" s="403"/>
      <c r="T374" s="403"/>
      <c r="U374" s="403"/>
      <c r="V374" s="404"/>
      <c r="W374" s="37" t="s">
        <v>68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06" t="s">
        <v>492</v>
      </c>
      <c r="B375" s="407"/>
      <c r="C375" s="407"/>
      <c r="D375" s="407"/>
      <c r="E375" s="407"/>
      <c r="F375" s="407"/>
      <c r="G375" s="407"/>
      <c r="H375" s="407"/>
      <c r="I375" s="407"/>
      <c r="J375" s="407"/>
      <c r="K375" s="407"/>
      <c r="L375" s="407"/>
      <c r="M375" s="407"/>
      <c r="N375" s="407"/>
      <c r="O375" s="407"/>
      <c r="P375" s="407"/>
      <c r="Q375" s="407"/>
      <c r="R375" s="407"/>
      <c r="S375" s="407"/>
      <c r="T375" s="407"/>
      <c r="U375" s="407"/>
      <c r="V375" s="407"/>
      <c r="W375" s="407"/>
      <c r="X375" s="407"/>
      <c r="Y375" s="407"/>
      <c r="Z375" s="407"/>
      <c r="AA375" s="48"/>
      <c r="AB375" s="48"/>
      <c r="AC375" s="48"/>
    </row>
    <row r="376" spans="1:68" ht="16.5" hidden="1" customHeight="1" x14ac:dyDescent="0.25">
      <c r="A376" s="397" t="s">
        <v>493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81"/>
      <c r="AB376" s="381"/>
      <c r="AC376" s="381"/>
    </row>
    <row r="377" spans="1:68" ht="14.25" hidden="1" customHeight="1" x14ac:dyDescent="0.25">
      <c r="A377" s="392" t="s">
        <v>109</v>
      </c>
      <c r="B377" s="393"/>
      <c r="C377" s="393"/>
      <c r="D377" s="393"/>
      <c r="E377" s="393"/>
      <c r="F377" s="393"/>
      <c r="G377" s="393"/>
      <c r="H377" s="393"/>
      <c r="I377" s="393"/>
      <c r="J377" s="393"/>
      <c r="K377" s="393"/>
      <c r="L377" s="393"/>
      <c r="M377" s="393"/>
      <c r="N377" s="393"/>
      <c r="O377" s="393"/>
      <c r="P377" s="393"/>
      <c r="Q377" s="393"/>
      <c r="R377" s="393"/>
      <c r="S377" s="393"/>
      <c r="T377" s="393"/>
      <c r="U377" s="393"/>
      <c r="V377" s="393"/>
      <c r="W377" s="393"/>
      <c r="X377" s="393"/>
      <c r="Y377" s="393"/>
      <c r="Z377" s="393"/>
      <c r="AA377" s="382"/>
      <c r="AB377" s="382"/>
      <c r="AC377" s="382"/>
    </row>
    <row r="378" spans="1:68" ht="27" hidden="1" customHeight="1" x14ac:dyDescent="0.25">
      <c r="A378" s="54" t="s">
        <v>494</v>
      </c>
      <c r="B378" s="54" t="s">
        <v>495</v>
      </c>
      <c r="C378" s="31">
        <v>4301011946</v>
      </c>
      <c r="D378" s="395">
        <v>4680115884847</v>
      </c>
      <c r="E378" s="396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112</v>
      </c>
      <c r="L378" s="32"/>
      <c r="M378" s="33" t="s">
        <v>132</v>
      </c>
      <c r="N378" s="33"/>
      <c r="O378" s="32">
        <v>60</v>
      </c>
      <c r="P378" s="6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9"/>
      <c r="R378" s="399"/>
      <c r="S378" s="399"/>
      <c r="T378" s="400"/>
      <c r="U378" s="34"/>
      <c r="V378" s="34"/>
      <c r="W378" s="35" t="s">
        <v>68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494</v>
      </c>
      <c r="B379" s="54" t="s">
        <v>496</v>
      </c>
      <c r="C379" s="31">
        <v>4301011869</v>
      </c>
      <c r="D379" s="395">
        <v>4680115884847</v>
      </c>
      <c r="E379" s="396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112</v>
      </c>
      <c r="L379" s="32"/>
      <c r="M379" s="33" t="s">
        <v>67</v>
      </c>
      <c r="N379" s="33"/>
      <c r="O379" s="32">
        <v>60</v>
      </c>
      <c r="P379" s="7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9"/>
      <c r="R379" s="399"/>
      <c r="S379" s="399"/>
      <c r="T379" s="400"/>
      <c r="U379" s="34"/>
      <c r="V379" s="34"/>
      <c r="W379" s="35" t="s">
        <v>68</v>
      </c>
      <c r="X379" s="386">
        <v>2500</v>
      </c>
      <c r="Y379" s="387">
        <f t="shared" si="67"/>
        <v>2505</v>
      </c>
      <c r="Z379" s="36">
        <f>IFERROR(IF(Y379=0,"",ROUNDUP(Y379/H379,0)*0.02175),"")</f>
        <v>3.6322499999999995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2580</v>
      </c>
      <c r="BN379" s="64">
        <f t="shared" si="69"/>
        <v>2585.1600000000003</v>
      </c>
      <c r="BO379" s="64">
        <f t="shared" si="70"/>
        <v>3.4722222222222219</v>
      </c>
      <c r="BP379" s="64">
        <f t="shared" si="71"/>
        <v>3.4791666666666665</v>
      </c>
    </row>
    <row r="380" spans="1:68" ht="27" hidden="1" customHeight="1" x14ac:dyDescent="0.25">
      <c r="A380" s="54" t="s">
        <v>497</v>
      </c>
      <c r="B380" s="54" t="s">
        <v>498</v>
      </c>
      <c r="C380" s="31">
        <v>4301011947</v>
      </c>
      <c r="D380" s="395">
        <v>4680115884854</v>
      </c>
      <c r="E380" s="396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112</v>
      </c>
      <c r="L380" s="32"/>
      <c r="M380" s="33" t="s">
        <v>132</v>
      </c>
      <c r="N380" s="33"/>
      <c r="O380" s="32">
        <v>60</v>
      </c>
      <c r="P380" s="65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9"/>
      <c r="R380" s="399"/>
      <c r="S380" s="399"/>
      <c r="T380" s="400"/>
      <c r="U380" s="34"/>
      <c r="V380" s="34"/>
      <c r="W380" s="35" t="s">
        <v>68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497</v>
      </c>
      <c r="B381" s="54" t="s">
        <v>499</v>
      </c>
      <c r="C381" s="31">
        <v>4301011870</v>
      </c>
      <c r="D381" s="395">
        <v>4680115884854</v>
      </c>
      <c r="E381" s="396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112</v>
      </c>
      <c r="L381" s="32"/>
      <c r="M381" s="33" t="s">
        <v>67</v>
      </c>
      <c r="N381" s="33"/>
      <c r="O381" s="32">
        <v>60</v>
      </c>
      <c r="P381" s="6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9"/>
      <c r="R381" s="399"/>
      <c r="S381" s="399"/>
      <c r="T381" s="400"/>
      <c r="U381" s="34"/>
      <c r="V381" s="34"/>
      <c r="W381" s="35" t="s">
        <v>68</v>
      </c>
      <c r="X381" s="386">
        <v>2500</v>
      </c>
      <c r="Y381" s="387">
        <f t="shared" si="67"/>
        <v>2505</v>
      </c>
      <c r="Z381" s="36">
        <f>IFERROR(IF(Y381=0,"",ROUNDUP(Y381/H381,0)*0.02175),"")</f>
        <v>3.6322499999999995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2580</v>
      </c>
      <c r="BN381" s="64">
        <f t="shared" si="69"/>
        <v>2585.1600000000003</v>
      </c>
      <c r="BO381" s="64">
        <f t="shared" si="70"/>
        <v>3.4722222222222219</v>
      </c>
      <c r="BP381" s="64">
        <f t="shared" si="71"/>
        <v>3.4791666666666665</v>
      </c>
    </row>
    <row r="382" spans="1:68" ht="27" hidden="1" customHeight="1" x14ac:dyDescent="0.25">
      <c r="A382" s="54" t="s">
        <v>500</v>
      </c>
      <c r="B382" s="54" t="s">
        <v>501</v>
      </c>
      <c r="C382" s="31">
        <v>4301011943</v>
      </c>
      <c r="D382" s="395">
        <v>4680115884830</v>
      </c>
      <c r="E382" s="396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112</v>
      </c>
      <c r="L382" s="32"/>
      <c r="M382" s="33" t="s">
        <v>132</v>
      </c>
      <c r="N382" s="33"/>
      <c r="O382" s="32">
        <v>60</v>
      </c>
      <c r="P382" s="7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9"/>
      <c r="R382" s="399"/>
      <c r="S382" s="399"/>
      <c r="T382" s="400"/>
      <c r="U382" s="34"/>
      <c r="V382" s="34"/>
      <c r="W382" s="35" t="s">
        <v>68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500</v>
      </c>
      <c r="B383" s="54" t="s">
        <v>502</v>
      </c>
      <c r="C383" s="31">
        <v>4301011867</v>
      </c>
      <c r="D383" s="395">
        <v>4680115884830</v>
      </c>
      <c r="E383" s="396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112</v>
      </c>
      <c r="L383" s="32"/>
      <c r="M383" s="33" t="s">
        <v>67</v>
      </c>
      <c r="N383" s="33"/>
      <c r="O383" s="32">
        <v>60</v>
      </c>
      <c r="P383" s="4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9"/>
      <c r="R383" s="399"/>
      <c r="S383" s="399"/>
      <c r="T383" s="400"/>
      <c r="U383" s="34"/>
      <c r="V383" s="34"/>
      <c r="W383" s="35" t="s">
        <v>68</v>
      </c>
      <c r="X383" s="386">
        <v>3500</v>
      </c>
      <c r="Y383" s="387">
        <f t="shared" si="67"/>
        <v>3510</v>
      </c>
      <c r="Z383" s="36">
        <f>IFERROR(IF(Y383=0,"",ROUNDUP(Y383/H383,0)*0.02175),"")</f>
        <v>5.0894999999999992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3612</v>
      </c>
      <c r="BN383" s="64">
        <f t="shared" si="69"/>
        <v>3622.32</v>
      </c>
      <c r="BO383" s="64">
        <f t="shared" si="70"/>
        <v>4.8611111111111107</v>
      </c>
      <c r="BP383" s="64">
        <f t="shared" si="71"/>
        <v>4.875</v>
      </c>
    </row>
    <row r="384" spans="1:68" ht="27" hidden="1" customHeight="1" x14ac:dyDescent="0.25">
      <c r="A384" s="54" t="s">
        <v>503</v>
      </c>
      <c r="B384" s="54" t="s">
        <v>504</v>
      </c>
      <c r="C384" s="31">
        <v>4301011433</v>
      </c>
      <c r="D384" s="395">
        <v>4680115882638</v>
      </c>
      <c r="E384" s="396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74</v>
      </c>
      <c r="L384" s="32"/>
      <c r="M384" s="33" t="s">
        <v>113</v>
      </c>
      <c r="N384" s="33"/>
      <c r="O384" s="32">
        <v>90</v>
      </c>
      <c r="P384" s="7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9"/>
      <c r="R384" s="399"/>
      <c r="S384" s="399"/>
      <c r="T384" s="400"/>
      <c r="U384" s="34"/>
      <c r="V384" s="34"/>
      <c r="W384" s="35" t="s">
        <v>68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505</v>
      </c>
      <c r="B385" s="54" t="s">
        <v>506</v>
      </c>
      <c r="C385" s="31">
        <v>4301011952</v>
      </c>
      <c r="D385" s="395">
        <v>4680115884922</v>
      </c>
      <c r="E385" s="396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74</v>
      </c>
      <c r="L385" s="32"/>
      <c r="M385" s="33" t="s">
        <v>67</v>
      </c>
      <c r="N385" s="33"/>
      <c r="O385" s="32">
        <v>60</v>
      </c>
      <c r="P385" s="4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9"/>
      <c r="R385" s="399"/>
      <c r="S385" s="399"/>
      <c r="T385" s="400"/>
      <c r="U385" s="34"/>
      <c r="V385" s="34"/>
      <c r="W385" s="35" t="s">
        <v>68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507</v>
      </c>
      <c r="B386" s="54" t="s">
        <v>508</v>
      </c>
      <c r="C386" s="31">
        <v>4301011868</v>
      </c>
      <c r="D386" s="395">
        <v>4680115884861</v>
      </c>
      <c r="E386" s="396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74</v>
      </c>
      <c r="L386" s="32"/>
      <c r="M386" s="33" t="s">
        <v>67</v>
      </c>
      <c r="N386" s="33"/>
      <c r="O386" s="32">
        <v>60</v>
      </c>
      <c r="P386" s="7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9"/>
      <c r="R386" s="399"/>
      <c r="S386" s="399"/>
      <c r="T386" s="400"/>
      <c r="U386" s="34"/>
      <c r="V386" s="34"/>
      <c r="W386" s="35" t="s">
        <v>68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18"/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419"/>
      <c r="P387" s="402" t="s">
        <v>69</v>
      </c>
      <c r="Q387" s="403"/>
      <c r="R387" s="403"/>
      <c r="S387" s="403"/>
      <c r="T387" s="403"/>
      <c r="U387" s="403"/>
      <c r="V387" s="404"/>
      <c r="W387" s="37" t="s">
        <v>70</v>
      </c>
      <c r="X387" s="388">
        <f>IFERROR(X378/H378,"0")+IFERROR(X379/H379,"0")+IFERROR(X380/H380,"0")+IFERROR(X381/H381,"0")+IFERROR(X382/H382,"0")+IFERROR(X383/H383,"0")+IFERROR(X384/H384,"0")+IFERROR(X385/H385,"0")+IFERROR(X386/H386,"0")</f>
        <v>566.66666666666663</v>
      </c>
      <c r="Y387" s="388">
        <f>IFERROR(Y378/H378,"0")+IFERROR(Y379/H379,"0")+IFERROR(Y380/H380,"0")+IFERROR(Y381/H381,"0")+IFERROR(Y382/H382,"0")+IFERROR(Y383/H383,"0")+IFERROR(Y384/H384,"0")+IFERROR(Y385/H385,"0")+IFERROR(Y386/H386,"0")</f>
        <v>568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12.353999999999999</v>
      </c>
      <c r="AA387" s="389"/>
      <c r="AB387" s="389"/>
      <c r="AC387" s="389"/>
    </row>
    <row r="388" spans="1:68" x14ac:dyDescent="0.2">
      <c r="A388" s="393"/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419"/>
      <c r="P388" s="402" t="s">
        <v>69</v>
      </c>
      <c r="Q388" s="403"/>
      <c r="R388" s="403"/>
      <c r="S388" s="403"/>
      <c r="T388" s="403"/>
      <c r="U388" s="403"/>
      <c r="V388" s="404"/>
      <c r="W388" s="37" t="s">
        <v>68</v>
      </c>
      <c r="X388" s="388">
        <f>IFERROR(SUM(X378:X386),"0")</f>
        <v>8500</v>
      </c>
      <c r="Y388" s="388">
        <f>IFERROR(SUM(Y378:Y386),"0")</f>
        <v>8520</v>
      </c>
      <c r="Z388" s="37"/>
      <c r="AA388" s="389"/>
      <c r="AB388" s="389"/>
      <c r="AC388" s="389"/>
    </row>
    <row r="389" spans="1:68" ht="14.25" hidden="1" customHeight="1" x14ac:dyDescent="0.25">
      <c r="A389" s="392" t="s">
        <v>145</v>
      </c>
      <c r="B389" s="393"/>
      <c r="C389" s="393"/>
      <c r="D389" s="393"/>
      <c r="E389" s="393"/>
      <c r="F389" s="393"/>
      <c r="G389" s="393"/>
      <c r="H389" s="393"/>
      <c r="I389" s="393"/>
      <c r="J389" s="393"/>
      <c r="K389" s="393"/>
      <c r="L389" s="393"/>
      <c r="M389" s="393"/>
      <c r="N389" s="393"/>
      <c r="O389" s="393"/>
      <c r="P389" s="393"/>
      <c r="Q389" s="393"/>
      <c r="R389" s="393"/>
      <c r="S389" s="393"/>
      <c r="T389" s="393"/>
      <c r="U389" s="393"/>
      <c r="V389" s="393"/>
      <c r="W389" s="393"/>
      <c r="X389" s="393"/>
      <c r="Y389" s="393"/>
      <c r="Z389" s="393"/>
      <c r="AA389" s="382"/>
      <c r="AB389" s="382"/>
      <c r="AC389" s="382"/>
    </row>
    <row r="390" spans="1:68" ht="27" customHeight="1" x14ac:dyDescent="0.25">
      <c r="A390" s="54" t="s">
        <v>509</v>
      </c>
      <c r="B390" s="54" t="s">
        <v>510</v>
      </c>
      <c r="C390" s="31">
        <v>4301020178</v>
      </c>
      <c r="D390" s="395">
        <v>4607091383980</v>
      </c>
      <c r="E390" s="396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112</v>
      </c>
      <c r="L390" s="32"/>
      <c r="M390" s="33" t="s">
        <v>113</v>
      </c>
      <c r="N390" s="33"/>
      <c r="O390" s="32">
        <v>50</v>
      </c>
      <c r="P390" s="57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9"/>
      <c r="R390" s="399"/>
      <c r="S390" s="399"/>
      <c r="T390" s="400"/>
      <c r="U390" s="34"/>
      <c r="V390" s="34"/>
      <c r="W390" s="35" t="s">
        <v>68</v>
      </c>
      <c r="X390" s="386">
        <v>2500</v>
      </c>
      <c r="Y390" s="387">
        <f>IFERROR(IF(X390="",0,CEILING((X390/$H390),1)*$H390),"")</f>
        <v>2505</v>
      </c>
      <c r="Z390" s="36">
        <f>IFERROR(IF(Y390=0,"",ROUNDUP(Y390/H390,0)*0.02175),"")</f>
        <v>3.6322499999999995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2580</v>
      </c>
      <c r="BN390" s="64">
        <f>IFERROR(Y390*I390/H390,"0")</f>
        <v>2585.1600000000003</v>
      </c>
      <c r="BO390" s="64">
        <f>IFERROR(1/J390*(X390/H390),"0")</f>
        <v>3.4722222222222219</v>
      </c>
      <c r="BP390" s="64">
        <f>IFERROR(1/J390*(Y390/H390),"0")</f>
        <v>3.4791666666666665</v>
      </c>
    </row>
    <row r="391" spans="1:68" ht="27" hidden="1" customHeight="1" x14ac:dyDescent="0.25">
      <c r="A391" s="54" t="s">
        <v>511</v>
      </c>
      <c r="B391" s="54" t="s">
        <v>512</v>
      </c>
      <c r="C391" s="31">
        <v>4301020179</v>
      </c>
      <c r="D391" s="395">
        <v>4607091384178</v>
      </c>
      <c r="E391" s="396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74</v>
      </c>
      <c r="L391" s="32"/>
      <c r="M391" s="33" t="s">
        <v>113</v>
      </c>
      <c r="N391" s="33"/>
      <c r="O391" s="32">
        <v>50</v>
      </c>
      <c r="P391" s="75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9"/>
      <c r="R391" s="399"/>
      <c r="S391" s="399"/>
      <c r="T391" s="400"/>
      <c r="U391" s="34"/>
      <c r="V391" s="34"/>
      <c r="W391" s="35" t="s">
        <v>68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18"/>
      <c r="B392" s="393"/>
      <c r="C392" s="393"/>
      <c r="D392" s="393"/>
      <c r="E392" s="393"/>
      <c r="F392" s="393"/>
      <c r="G392" s="393"/>
      <c r="H392" s="393"/>
      <c r="I392" s="393"/>
      <c r="J392" s="393"/>
      <c r="K392" s="393"/>
      <c r="L392" s="393"/>
      <c r="M392" s="393"/>
      <c r="N392" s="393"/>
      <c r="O392" s="419"/>
      <c r="P392" s="402" t="s">
        <v>69</v>
      </c>
      <c r="Q392" s="403"/>
      <c r="R392" s="403"/>
      <c r="S392" s="403"/>
      <c r="T392" s="403"/>
      <c r="U392" s="403"/>
      <c r="V392" s="404"/>
      <c r="W392" s="37" t="s">
        <v>70</v>
      </c>
      <c r="X392" s="388">
        <f>IFERROR(X390/H390,"0")+IFERROR(X391/H391,"0")</f>
        <v>166.66666666666666</v>
      </c>
      <c r="Y392" s="388">
        <f>IFERROR(Y390/H390,"0")+IFERROR(Y391/H391,"0")</f>
        <v>167</v>
      </c>
      <c r="Z392" s="388">
        <f>IFERROR(IF(Z390="",0,Z390),"0")+IFERROR(IF(Z391="",0,Z391),"0")</f>
        <v>3.6322499999999995</v>
      </c>
      <c r="AA392" s="389"/>
      <c r="AB392" s="389"/>
      <c r="AC392" s="389"/>
    </row>
    <row r="393" spans="1:68" x14ac:dyDescent="0.2">
      <c r="A393" s="39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19"/>
      <c r="P393" s="402" t="s">
        <v>69</v>
      </c>
      <c r="Q393" s="403"/>
      <c r="R393" s="403"/>
      <c r="S393" s="403"/>
      <c r="T393" s="403"/>
      <c r="U393" s="403"/>
      <c r="V393" s="404"/>
      <c r="W393" s="37" t="s">
        <v>68</v>
      </c>
      <c r="X393" s="388">
        <f>IFERROR(SUM(X390:X391),"0")</f>
        <v>2500</v>
      </c>
      <c r="Y393" s="388">
        <f>IFERROR(SUM(Y390:Y391),"0")</f>
        <v>2505</v>
      </c>
      <c r="Z393" s="37"/>
      <c r="AA393" s="389"/>
      <c r="AB393" s="389"/>
      <c r="AC393" s="389"/>
    </row>
    <row r="394" spans="1:68" ht="14.25" hidden="1" customHeight="1" x14ac:dyDescent="0.25">
      <c r="A394" s="392" t="s">
        <v>71</v>
      </c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393"/>
      <c r="P394" s="393"/>
      <c r="Q394" s="393"/>
      <c r="R394" s="393"/>
      <c r="S394" s="393"/>
      <c r="T394" s="393"/>
      <c r="U394" s="393"/>
      <c r="V394" s="393"/>
      <c r="W394" s="393"/>
      <c r="X394" s="393"/>
      <c r="Y394" s="393"/>
      <c r="Z394" s="393"/>
      <c r="AA394" s="382"/>
      <c r="AB394" s="382"/>
      <c r="AC394" s="382"/>
    </row>
    <row r="395" spans="1:68" ht="27" hidden="1" customHeight="1" x14ac:dyDescent="0.25">
      <c r="A395" s="54" t="s">
        <v>513</v>
      </c>
      <c r="B395" s="54" t="s">
        <v>514</v>
      </c>
      <c r="C395" s="31">
        <v>4301051560</v>
      </c>
      <c r="D395" s="395">
        <v>4607091383928</v>
      </c>
      <c r="E395" s="396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112</v>
      </c>
      <c r="L395" s="32"/>
      <c r="M395" s="33" t="s">
        <v>115</v>
      </c>
      <c r="N395" s="33"/>
      <c r="O395" s="32">
        <v>40</v>
      </c>
      <c r="P395" s="55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9"/>
      <c r="R395" s="399"/>
      <c r="S395" s="399"/>
      <c r="T395" s="400"/>
      <c r="U395" s="34"/>
      <c r="V395" s="34"/>
      <c r="W395" s="35" t="s">
        <v>68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513</v>
      </c>
      <c r="B396" s="54" t="s">
        <v>515</v>
      </c>
      <c r="C396" s="31">
        <v>4301051639</v>
      </c>
      <c r="D396" s="395">
        <v>4607091383928</v>
      </c>
      <c r="E396" s="396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40</v>
      </c>
      <c r="P396" s="53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9"/>
      <c r="R396" s="399"/>
      <c r="S396" s="399"/>
      <c r="T396" s="400"/>
      <c r="U396" s="34"/>
      <c r="V396" s="34"/>
      <c r="W396" s="35" t="s">
        <v>68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516</v>
      </c>
      <c r="B397" s="54" t="s">
        <v>517</v>
      </c>
      <c r="C397" s="31">
        <v>4301051636</v>
      </c>
      <c r="D397" s="395">
        <v>4607091384260</v>
      </c>
      <c r="E397" s="396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40</v>
      </c>
      <c r="P397" s="62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9"/>
      <c r="R397" s="399"/>
      <c r="S397" s="399"/>
      <c r="T397" s="400"/>
      <c r="U397" s="34"/>
      <c r="V397" s="34"/>
      <c r="W397" s="35" t="s">
        <v>68</v>
      </c>
      <c r="X397" s="386">
        <v>0</v>
      </c>
      <c r="Y397" s="387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8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19"/>
      <c r="P398" s="402" t="s">
        <v>69</v>
      </c>
      <c r="Q398" s="403"/>
      <c r="R398" s="403"/>
      <c r="S398" s="403"/>
      <c r="T398" s="403"/>
      <c r="U398" s="403"/>
      <c r="V398" s="404"/>
      <c r="W398" s="37" t="s">
        <v>70</v>
      </c>
      <c r="X398" s="388">
        <f>IFERROR(X395/H395,"0")+IFERROR(X396/H396,"0")+IFERROR(X397/H397,"0")</f>
        <v>0</v>
      </c>
      <c r="Y398" s="388">
        <f>IFERROR(Y395/H395,"0")+IFERROR(Y396/H396,"0")+IFERROR(Y397/H397,"0")</f>
        <v>0</v>
      </c>
      <c r="Z398" s="388">
        <f>IFERROR(IF(Z395="",0,Z395),"0")+IFERROR(IF(Z396="",0,Z396),"0")+IFERROR(IF(Z397="",0,Z397),"0")</f>
        <v>0</v>
      </c>
      <c r="AA398" s="389"/>
      <c r="AB398" s="389"/>
      <c r="AC398" s="389"/>
    </row>
    <row r="399" spans="1:68" hidden="1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19"/>
      <c r="P399" s="402" t="s">
        <v>69</v>
      </c>
      <c r="Q399" s="403"/>
      <c r="R399" s="403"/>
      <c r="S399" s="403"/>
      <c r="T399" s="403"/>
      <c r="U399" s="403"/>
      <c r="V399" s="404"/>
      <c r="W399" s="37" t="s">
        <v>68</v>
      </c>
      <c r="X399" s="388">
        <f>IFERROR(SUM(X395:X397),"0")</f>
        <v>0</v>
      </c>
      <c r="Y399" s="388">
        <f>IFERROR(SUM(Y395:Y397),"0")</f>
        <v>0</v>
      </c>
      <c r="Z399" s="37"/>
      <c r="AA399" s="389"/>
      <c r="AB399" s="389"/>
      <c r="AC399" s="389"/>
    </row>
    <row r="400" spans="1:68" ht="14.25" hidden="1" customHeight="1" x14ac:dyDescent="0.25">
      <c r="A400" s="392" t="s">
        <v>180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82"/>
      <c r="AB400" s="382"/>
      <c r="AC400" s="382"/>
    </row>
    <row r="401" spans="1:68" ht="16.5" customHeight="1" x14ac:dyDescent="0.25">
      <c r="A401" s="54" t="s">
        <v>518</v>
      </c>
      <c r="B401" s="54" t="s">
        <v>519</v>
      </c>
      <c r="C401" s="31">
        <v>4301060314</v>
      </c>
      <c r="D401" s="395">
        <v>4607091384673</v>
      </c>
      <c r="E401" s="396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30</v>
      </c>
      <c r="P401" s="72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9"/>
      <c r="R401" s="399"/>
      <c r="S401" s="399"/>
      <c r="T401" s="400"/>
      <c r="U401" s="34"/>
      <c r="V401" s="34"/>
      <c r="W401" s="35" t="s">
        <v>68</v>
      </c>
      <c r="X401" s="386">
        <v>350</v>
      </c>
      <c r="Y401" s="387">
        <f>IFERROR(IF(X401="",0,CEILING((X401/$H401),1)*$H401),"")</f>
        <v>351</v>
      </c>
      <c r="Z401" s="36">
        <f>IFERROR(IF(Y401=0,"",ROUNDUP(Y401/H401,0)*0.02175),"")</f>
        <v>0.9787499999999999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375.30769230769232</v>
      </c>
      <c r="BN401" s="64">
        <f>IFERROR(Y401*I401/H401,"0")</f>
        <v>376.38000000000005</v>
      </c>
      <c r="BO401" s="64">
        <f>IFERROR(1/J401*(X401/H401),"0")</f>
        <v>0.80128205128205132</v>
      </c>
      <c r="BP401" s="64">
        <f>IFERROR(1/J401*(Y401/H401),"0")</f>
        <v>0.80357142857142849</v>
      </c>
    </row>
    <row r="402" spans="1:68" ht="16.5" hidden="1" customHeight="1" x14ac:dyDescent="0.25">
      <c r="A402" s="54" t="s">
        <v>518</v>
      </c>
      <c r="B402" s="54" t="s">
        <v>520</v>
      </c>
      <c r="C402" s="31">
        <v>4301060345</v>
      </c>
      <c r="D402" s="395">
        <v>4607091384673</v>
      </c>
      <c r="E402" s="396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30</v>
      </c>
      <c r="P402" s="7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9"/>
      <c r="R402" s="399"/>
      <c r="S402" s="399"/>
      <c r="T402" s="400"/>
      <c r="U402" s="34"/>
      <c r="V402" s="34"/>
      <c r="W402" s="35" t="s">
        <v>68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18"/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419"/>
      <c r="P403" s="402" t="s">
        <v>69</v>
      </c>
      <c r="Q403" s="403"/>
      <c r="R403" s="403"/>
      <c r="S403" s="403"/>
      <c r="T403" s="403"/>
      <c r="U403" s="403"/>
      <c r="V403" s="404"/>
      <c r="W403" s="37" t="s">
        <v>70</v>
      </c>
      <c r="X403" s="388">
        <f>IFERROR(X401/H401,"0")+IFERROR(X402/H402,"0")</f>
        <v>44.871794871794876</v>
      </c>
      <c r="Y403" s="388">
        <f>IFERROR(Y401/H401,"0")+IFERROR(Y402/H402,"0")</f>
        <v>45</v>
      </c>
      <c r="Z403" s="388">
        <f>IFERROR(IF(Z401="",0,Z401),"0")+IFERROR(IF(Z402="",0,Z402),"0")</f>
        <v>0.9787499999999999</v>
      </c>
      <c r="AA403" s="389"/>
      <c r="AB403" s="389"/>
      <c r="AC403" s="389"/>
    </row>
    <row r="404" spans="1:68" x14ac:dyDescent="0.2">
      <c r="A404" s="393"/>
      <c r="B404" s="393"/>
      <c r="C404" s="393"/>
      <c r="D404" s="393"/>
      <c r="E404" s="393"/>
      <c r="F404" s="393"/>
      <c r="G404" s="393"/>
      <c r="H404" s="393"/>
      <c r="I404" s="393"/>
      <c r="J404" s="393"/>
      <c r="K404" s="393"/>
      <c r="L404" s="393"/>
      <c r="M404" s="393"/>
      <c r="N404" s="393"/>
      <c r="O404" s="419"/>
      <c r="P404" s="402" t="s">
        <v>69</v>
      </c>
      <c r="Q404" s="403"/>
      <c r="R404" s="403"/>
      <c r="S404" s="403"/>
      <c r="T404" s="403"/>
      <c r="U404" s="403"/>
      <c r="V404" s="404"/>
      <c r="W404" s="37" t="s">
        <v>68</v>
      </c>
      <c r="X404" s="388">
        <f>IFERROR(SUM(X401:X402),"0")</f>
        <v>350</v>
      </c>
      <c r="Y404" s="388">
        <f>IFERROR(SUM(Y401:Y402),"0")</f>
        <v>351</v>
      </c>
      <c r="Z404" s="37"/>
      <c r="AA404" s="389"/>
      <c r="AB404" s="389"/>
      <c r="AC404" s="389"/>
    </row>
    <row r="405" spans="1:68" ht="16.5" hidden="1" customHeight="1" x14ac:dyDescent="0.25">
      <c r="A405" s="397" t="s">
        <v>521</v>
      </c>
      <c r="B405" s="393"/>
      <c r="C405" s="393"/>
      <c r="D405" s="393"/>
      <c r="E405" s="393"/>
      <c r="F405" s="393"/>
      <c r="G405" s="393"/>
      <c r="H405" s="393"/>
      <c r="I405" s="393"/>
      <c r="J405" s="393"/>
      <c r="K405" s="393"/>
      <c r="L405" s="393"/>
      <c r="M405" s="393"/>
      <c r="N405" s="393"/>
      <c r="O405" s="393"/>
      <c r="P405" s="393"/>
      <c r="Q405" s="393"/>
      <c r="R405" s="393"/>
      <c r="S405" s="393"/>
      <c r="T405" s="393"/>
      <c r="U405" s="393"/>
      <c r="V405" s="393"/>
      <c r="W405" s="393"/>
      <c r="X405" s="393"/>
      <c r="Y405" s="393"/>
      <c r="Z405" s="393"/>
      <c r="AA405" s="381"/>
      <c r="AB405" s="381"/>
      <c r="AC405" s="381"/>
    </row>
    <row r="406" spans="1:68" ht="14.25" hidden="1" customHeight="1" x14ac:dyDescent="0.25">
      <c r="A406" s="392" t="s">
        <v>109</v>
      </c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393"/>
      <c r="P406" s="393"/>
      <c r="Q406" s="393"/>
      <c r="R406" s="393"/>
      <c r="S406" s="393"/>
      <c r="T406" s="393"/>
      <c r="U406" s="393"/>
      <c r="V406" s="393"/>
      <c r="W406" s="393"/>
      <c r="X406" s="393"/>
      <c r="Y406" s="393"/>
      <c r="Z406" s="393"/>
      <c r="AA406" s="382"/>
      <c r="AB406" s="382"/>
      <c r="AC406" s="382"/>
    </row>
    <row r="407" spans="1:68" ht="27" hidden="1" customHeight="1" x14ac:dyDescent="0.25">
      <c r="A407" s="54" t="s">
        <v>522</v>
      </c>
      <c r="B407" s="54" t="s">
        <v>523</v>
      </c>
      <c r="C407" s="31">
        <v>4301011873</v>
      </c>
      <c r="D407" s="395">
        <v>4680115881907</v>
      </c>
      <c r="E407" s="396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112</v>
      </c>
      <c r="L407" s="32"/>
      <c r="M407" s="33" t="s">
        <v>67</v>
      </c>
      <c r="N407" s="33"/>
      <c r="O407" s="32">
        <v>60</v>
      </c>
      <c r="P407" s="652" t="s">
        <v>524</v>
      </c>
      <c r="Q407" s="399"/>
      <c r="R407" s="399"/>
      <c r="S407" s="399"/>
      <c r="T407" s="400"/>
      <c r="U407" s="34"/>
      <c r="V407" s="34"/>
      <c r="W407" s="35" t="s">
        <v>68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525</v>
      </c>
      <c r="B408" s="54" t="s">
        <v>526</v>
      </c>
      <c r="C408" s="31">
        <v>4301011874</v>
      </c>
      <c r="D408" s="395">
        <v>4680115884892</v>
      </c>
      <c r="E408" s="396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112</v>
      </c>
      <c r="L408" s="32"/>
      <c r="M408" s="33" t="s">
        <v>67</v>
      </c>
      <c r="N408" s="33"/>
      <c r="O408" s="32">
        <v>60</v>
      </c>
      <c r="P408" s="468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9"/>
      <c r="R408" s="399"/>
      <c r="S408" s="399"/>
      <c r="T408" s="400"/>
      <c r="U408" s="34"/>
      <c r="V408" s="34"/>
      <c r="W408" s="35" t="s">
        <v>68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527</v>
      </c>
      <c r="B409" s="54" t="s">
        <v>528</v>
      </c>
      <c r="C409" s="31">
        <v>4301011875</v>
      </c>
      <c r="D409" s="395">
        <v>4680115884885</v>
      </c>
      <c r="E409" s="396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60</v>
      </c>
      <c r="P409" s="510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9"/>
      <c r="R409" s="399"/>
      <c r="S409" s="399"/>
      <c r="T409" s="400"/>
      <c r="U409" s="34"/>
      <c r="V409" s="34"/>
      <c r="W409" s="35" t="s">
        <v>68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529</v>
      </c>
      <c r="B410" s="54" t="s">
        <v>530</v>
      </c>
      <c r="C410" s="31">
        <v>4301011871</v>
      </c>
      <c r="D410" s="395">
        <v>4680115884908</v>
      </c>
      <c r="E410" s="396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74</v>
      </c>
      <c r="L410" s="32"/>
      <c r="M410" s="33" t="s">
        <v>67</v>
      </c>
      <c r="N410" s="33"/>
      <c r="O410" s="32">
        <v>60</v>
      </c>
      <c r="P410" s="42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9"/>
      <c r="R410" s="399"/>
      <c r="S410" s="399"/>
      <c r="T410" s="400"/>
      <c r="U410" s="34"/>
      <c r="V410" s="34"/>
      <c r="W410" s="35" t="s">
        <v>68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8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19"/>
      <c r="P411" s="402" t="s">
        <v>69</v>
      </c>
      <c r="Q411" s="403"/>
      <c r="R411" s="403"/>
      <c r="S411" s="403"/>
      <c r="T411" s="403"/>
      <c r="U411" s="403"/>
      <c r="V411" s="404"/>
      <c r="W411" s="37" t="s">
        <v>70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3"/>
      <c r="B412" s="393"/>
      <c r="C412" s="393"/>
      <c r="D412" s="393"/>
      <c r="E412" s="393"/>
      <c r="F412" s="393"/>
      <c r="G412" s="393"/>
      <c r="H412" s="393"/>
      <c r="I412" s="393"/>
      <c r="J412" s="393"/>
      <c r="K412" s="393"/>
      <c r="L412" s="393"/>
      <c r="M412" s="393"/>
      <c r="N412" s="393"/>
      <c r="O412" s="419"/>
      <c r="P412" s="402" t="s">
        <v>69</v>
      </c>
      <c r="Q412" s="403"/>
      <c r="R412" s="403"/>
      <c r="S412" s="403"/>
      <c r="T412" s="403"/>
      <c r="U412" s="403"/>
      <c r="V412" s="404"/>
      <c r="W412" s="37" t="s">
        <v>68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2" t="s">
        <v>63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82"/>
      <c r="AB413" s="382"/>
      <c r="AC413" s="382"/>
    </row>
    <row r="414" spans="1:68" ht="27" customHeight="1" x14ac:dyDescent="0.25">
      <c r="A414" s="54" t="s">
        <v>531</v>
      </c>
      <c r="B414" s="54" t="s">
        <v>532</v>
      </c>
      <c r="C414" s="31">
        <v>4301031303</v>
      </c>
      <c r="D414" s="395">
        <v>4607091384802</v>
      </c>
      <c r="E414" s="396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35</v>
      </c>
      <c r="P414" s="68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9"/>
      <c r="R414" s="399"/>
      <c r="S414" s="399"/>
      <c r="T414" s="400"/>
      <c r="U414" s="34"/>
      <c r="V414" s="34"/>
      <c r="W414" s="35" t="s">
        <v>68</v>
      </c>
      <c r="X414" s="386">
        <v>150</v>
      </c>
      <c r="Y414" s="387">
        <f>IFERROR(IF(X414="",0,CEILING((X414/$H414),1)*$H414),"")</f>
        <v>153.29999999999998</v>
      </c>
      <c r="Z414" s="36">
        <f>IFERROR(IF(Y414=0,"",ROUNDUP(Y414/H414,0)*0.00753),"")</f>
        <v>0.26355000000000001</v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158.9041095890411</v>
      </c>
      <c r="BN414" s="64">
        <f>IFERROR(Y414*I414/H414,"0")</f>
        <v>162.39999999999998</v>
      </c>
      <c r="BO414" s="64">
        <f>IFERROR(1/J414*(X414/H414),"0")</f>
        <v>0.2195293291183702</v>
      </c>
      <c r="BP414" s="64">
        <f>IFERROR(1/J414*(Y414/H414),"0")</f>
        <v>0.22435897435897434</v>
      </c>
    </row>
    <row r="415" spans="1:68" ht="27" hidden="1" customHeight="1" x14ac:dyDescent="0.25">
      <c r="A415" s="54" t="s">
        <v>533</v>
      </c>
      <c r="B415" s="54" t="s">
        <v>534</v>
      </c>
      <c r="C415" s="31">
        <v>4301031304</v>
      </c>
      <c r="D415" s="395">
        <v>4607091384826</v>
      </c>
      <c r="E415" s="396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35</v>
      </c>
      <c r="P415" s="4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9"/>
      <c r="R415" s="399"/>
      <c r="S415" s="399"/>
      <c r="T415" s="400"/>
      <c r="U415" s="34"/>
      <c r="V415" s="34"/>
      <c r="W415" s="35" t="s">
        <v>68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18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19"/>
      <c r="P416" s="402" t="s">
        <v>69</v>
      </c>
      <c r="Q416" s="403"/>
      <c r="R416" s="403"/>
      <c r="S416" s="403"/>
      <c r="T416" s="403"/>
      <c r="U416" s="403"/>
      <c r="V416" s="404"/>
      <c r="W416" s="37" t="s">
        <v>70</v>
      </c>
      <c r="X416" s="388">
        <f>IFERROR(X414/H414,"0")+IFERROR(X415/H415,"0")</f>
        <v>34.246575342465754</v>
      </c>
      <c r="Y416" s="388">
        <f>IFERROR(Y414/H414,"0")+IFERROR(Y415/H415,"0")</f>
        <v>35</v>
      </c>
      <c r="Z416" s="388">
        <f>IFERROR(IF(Z414="",0,Z414),"0")+IFERROR(IF(Z415="",0,Z415),"0")</f>
        <v>0.26355000000000001</v>
      </c>
      <c r="AA416" s="389"/>
      <c r="AB416" s="389"/>
      <c r="AC416" s="389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19"/>
      <c r="P417" s="402" t="s">
        <v>69</v>
      </c>
      <c r="Q417" s="403"/>
      <c r="R417" s="403"/>
      <c r="S417" s="403"/>
      <c r="T417" s="403"/>
      <c r="U417" s="403"/>
      <c r="V417" s="404"/>
      <c r="W417" s="37" t="s">
        <v>68</v>
      </c>
      <c r="X417" s="388">
        <f>IFERROR(SUM(X414:X415),"0")</f>
        <v>150</v>
      </c>
      <c r="Y417" s="388">
        <f>IFERROR(SUM(Y414:Y415),"0")</f>
        <v>153.29999999999998</v>
      </c>
      <c r="Z417" s="37"/>
      <c r="AA417" s="389"/>
      <c r="AB417" s="389"/>
      <c r="AC417" s="389"/>
    </row>
    <row r="418" spans="1:68" ht="14.25" hidden="1" customHeight="1" x14ac:dyDescent="0.25">
      <c r="A418" s="392" t="s">
        <v>71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82"/>
      <c r="AB418" s="382"/>
      <c r="AC418" s="382"/>
    </row>
    <row r="419" spans="1:68" ht="27" hidden="1" customHeight="1" x14ac:dyDescent="0.25">
      <c r="A419" s="54" t="s">
        <v>535</v>
      </c>
      <c r="B419" s="54" t="s">
        <v>536</v>
      </c>
      <c r="C419" s="31">
        <v>4301051635</v>
      </c>
      <c r="D419" s="395">
        <v>4607091384246</v>
      </c>
      <c r="E419" s="396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112</v>
      </c>
      <c r="L419" s="32"/>
      <c r="M419" s="33" t="s">
        <v>67</v>
      </c>
      <c r="N419" s="33"/>
      <c r="O419" s="32">
        <v>40</v>
      </c>
      <c r="P419" s="64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9"/>
      <c r="R419" s="399"/>
      <c r="S419" s="399"/>
      <c r="T419" s="400"/>
      <c r="U419" s="34"/>
      <c r="V419" s="34"/>
      <c r="W419" s="35" t="s">
        <v>68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537</v>
      </c>
      <c r="B420" s="54" t="s">
        <v>538</v>
      </c>
      <c r="C420" s="31">
        <v>4301051445</v>
      </c>
      <c r="D420" s="395">
        <v>4680115881976</v>
      </c>
      <c r="E420" s="396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112</v>
      </c>
      <c r="L420" s="32"/>
      <c r="M420" s="33" t="s">
        <v>67</v>
      </c>
      <c r="N420" s="33"/>
      <c r="O420" s="32">
        <v>40</v>
      </c>
      <c r="P420" s="4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9"/>
      <c r="R420" s="399"/>
      <c r="S420" s="399"/>
      <c r="T420" s="400"/>
      <c r="U420" s="34"/>
      <c r="V420" s="34"/>
      <c r="W420" s="35" t="s">
        <v>68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539</v>
      </c>
      <c r="B421" s="54" t="s">
        <v>540</v>
      </c>
      <c r="C421" s="31">
        <v>4301051297</v>
      </c>
      <c r="D421" s="395">
        <v>4607091384253</v>
      </c>
      <c r="E421" s="396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40</v>
      </c>
      <c r="P421" s="4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9"/>
      <c r="R421" s="399"/>
      <c r="S421" s="399"/>
      <c r="T421" s="400"/>
      <c r="U421" s="34"/>
      <c r="V421" s="34"/>
      <c r="W421" s="35" t="s">
        <v>68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539</v>
      </c>
      <c r="B422" s="54" t="s">
        <v>541</v>
      </c>
      <c r="C422" s="31">
        <v>4301051634</v>
      </c>
      <c r="D422" s="395">
        <v>4607091384253</v>
      </c>
      <c r="E422" s="396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40</v>
      </c>
      <c r="P422" s="69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9"/>
      <c r="R422" s="399"/>
      <c r="S422" s="399"/>
      <c r="T422" s="400"/>
      <c r="U422" s="34"/>
      <c r="V422" s="34"/>
      <c r="W422" s="35" t="s">
        <v>68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542</v>
      </c>
      <c r="B423" s="54" t="s">
        <v>543</v>
      </c>
      <c r="C423" s="31">
        <v>4301051444</v>
      </c>
      <c r="D423" s="395">
        <v>4680115881969</v>
      </c>
      <c r="E423" s="396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40</v>
      </c>
      <c r="P423" s="7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9"/>
      <c r="R423" s="399"/>
      <c r="S423" s="399"/>
      <c r="T423" s="400"/>
      <c r="U423" s="34"/>
      <c r="V423" s="34"/>
      <c r="W423" s="35" t="s">
        <v>68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18"/>
      <c r="B424" s="393"/>
      <c r="C424" s="393"/>
      <c r="D424" s="393"/>
      <c r="E424" s="393"/>
      <c r="F424" s="393"/>
      <c r="G424" s="393"/>
      <c r="H424" s="393"/>
      <c r="I424" s="393"/>
      <c r="J424" s="393"/>
      <c r="K424" s="393"/>
      <c r="L424" s="393"/>
      <c r="M424" s="393"/>
      <c r="N424" s="393"/>
      <c r="O424" s="419"/>
      <c r="P424" s="402" t="s">
        <v>69</v>
      </c>
      <c r="Q424" s="403"/>
      <c r="R424" s="403"/>
      <c r="S424" s="403"/>
      <c r="T424" s="403"/>
      <c r="U424" s="403"/>
      <c r="V424" s="404"/>
      <c r="W424" s="37" t="s">
        <v>70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3"/>
      <c r="B425" s="393"/>
      <c r="C425" s="393"/>
      <c r="D425" s="393"/>
      <c r="E425" s="393"/>
      <c r="F425" s="393"/>
      <c r="G425" s="393"/>
      <c r="H425" s="393"/>
      <c r="I425" s="393"/>
      <c r="J425" s="393"/>
      <c r="K425" s="393"/>
      <c r="L425" s="393"/>
      <c r="M425" s="393"/>
      <c r="N425" s="393"/>
      <c r="O425" s="419"/>
      <c r="P425" s="402" t="s">
        <v>69</v>
      </c>
      <c r="Q425" s="403"/>
      <c r="R425" s="403"/>
      <c r="S425" s="403"/>
      <c r="T425" s="403"/>
      <c r="U425" s="403"/>
      <c r="V425" s="404"/>
      <c r="W425" s="37" t="s">
        <v>68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2" t="s">
        <v>180</v>
      </c>
      <c r="B426" s="393"/>
      <c r="C426" s="393"/>
      <c r="D426" s="393"/>
      <c r="E426" s="393"/>
      <c r="F426" s="393"/>
      <c r="G426" s="393"/>
      <c r="H426" s="393"/>
      <c r="I426" s="393"/>
      <c r="J426" s="393"/>
      <c r="K426" s="393"/>
      <c r="L426" s="393"/>
      <c r="M426" s="393"/>
      <c r="N426" s="393"/>
      <c r="O426" s="393"/>
      <c r="P426" s="393"/>
      <c r="Q426" s="393"/>
      <c r="R426" s="393"/>
      <c r="S426" s="393"/>
      <c r="T426" s="393"/>
      <c r="U426" s="393"/>
      <c r="V426" s="393"/>
      <c r="W426" s="393"/>
      <c r="X426" s="393"/>
      <c r="Y426" s="393"/>
      <c r="Z426" s="393"/>
      <c r="AA426" s="382"/>
      <c r="AB426" s="382"/>
      <c r="AC426" s="382"/>
    </row>
    <row r="427" spans="1:68" ht="27" hidden="1" customHeight="1" x14ac:dyDescent="0.25">
      <c r="A427" s="54" t="s">
        <v>544</v>
      </c>
      <c r="B427" s="54" t="s">
        <v>545</v>
      </c>
      <c r="C427" s="31">
        <v>4301060377</v>
      </c>
      <c r="D427" s="395">
        <v>4607091389357</v>
      </c>
      <c r="E427" s="396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112</v>
      </c>
      <c r="L427" s="32"/>
      <c r="M427" s="33" t="s">
        <v>67</v>
      </c>
      <c r="N427" s="33"/>
      <c r="O427" s="32">
        <v>40</v>
      </c>
      <c r="P427" s="63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9"/>
      <c r="R427" s="399"/>
      <c r="S427" s="399"/>
      <c r="T427" s="400"/>
      <c r="U427" s="34"/>
      <c r="V427" s="34"/>
      <c r="W427" s="35" t="s">
        <v>68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18"/>
      <c r="B428" s="393"/>
      <c r="C428" s="393"/>
      <c r="D428" s="393"/>
      <c r="E428" s="393"/>
      <c r="F428" s="393"/>
      <c r="G428" s="393"/>
      <c r="H428" s="393"/>
      <c r="I428" s="393"/>
      <c r="J428" s="393"/>
      <c r="K428" s="393"/>
      <c r="L428" s="393"/>
      <c r="M428" s="393"/>
      <c r="N428" s="393"/>
      <c r="O428" s="419"/>
      <c r="P428" s="402" t="s">
        <v>69</v>
      </c>
      <c r="Q428" s="403"/>
      <c r="R428" s="403"/>
      <c r="S428" s="403"/>
      <c r="T428" s="403"/>
      <c r="U428" s="403"/>
      <c r="V428" s="404"/>
      <c r="W428" s="37" t="s">
        <v>70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3"/>
      <c r="B429" s="393"/>
      <c r="C429" s="393"/>
      <c r="D429" s="393"/>
      <c r="E429" s="393"/>
      <c r="F429" s="393"/>
      <c r="G429" s="393"/>
      <c r="H429" s="393"/>
      <c r="I429" s="393"/>
      <c r="J429" s="393"/>
      <c r="K429" s="393"/>
      <c r="L429" s="393"/>
      <c r="M429" s="393"/>
      <c r="N429" s="393"/>
      <c r="O429" s="419"/>
      <c r="P429" s="402" t="s">
        <v>69</v>
      </c>
      <c r="Q429" s="403"/>
      <c r="R429" s="403"/>
      <c r="S429" s="403"/>
      <c r="T429" s="403"/>
      <c r="U429" s="403"/>
      <c r="V429" s="404"/>
      <c r="W429" s="37" t="s">
        <v>68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06" t="s">
        <v>546</v>
      </c>
      <c r="B430" s="407"/>
      <c r="C430" s="407"/>
      <c r="D430" s="407"/>
      <c r="E430" s="407"/>
      <c r="F430" s="407"/>
      <c r="G430" s="407"/>
      <c r="H430" s="407"/>
      <c r="I430" s="407"/>
      <c r="J430" s="407"/>
      <c r="K430" s="407"/>
      <c r="L430" s="407"/>
      <c r="M430" s="407"/>
      <c r="N430" s="407"/>
      <c r="O430" s="407"/>
      <c r="P430" s="407"/>
      <c r="Q430" s="407"/>
      <c r="R430" s="407"/>
      <c r="S430" s="407"/>
      <c r="T430" s="407"/>
      <c r="U430" s="407"/>
      <c r="V430" s="407"/>
      <c r="W430" s="407"/>
      <c r="X430" s="407"/>
      <c r="Y430" s="407"/>
      <c r="Z430" s="407"/>
      <c r="AA430" s="48"/>
      <c r="AB430" s="48"/>
      <c r="AC430" s="48"/>
    </row>
    <row r="431" spans="1:68" ht="16.5" hidden="1" customHeight="1" x14ac:dyDescent="0.25">
      <c r="A431" s="397" t="s">
        <v>547</v>
      </c>
      <c r="B431" s="393"/>
      <c r="C431" s="393"/>
      <c r="D431" s="393"/>
      <c r="E431" s="393"/>
      <c r="F431" s="393"/>
      <c r="G431" s="393"/>
      <c r="H431" s="393"/>
      <c r="I431" s="393"/>
      <c r="J431" s="393"/>
      <c r="K431" s="393"/>
      <c r="L431" s="393"/>
      <c r="M431" s="393"/>
      <c r="N431" s="393"/>
      <c r="O431" s="393"/>
      <c r="P431" s="393"/>
      <c r="Q431" s="393"/>
      <c r="R431" s="393"/>
      <c r="S431" s="393"/>
      <c r="T431" s="393"/>
      <c r="U431" s="393"/>
      <c r="V431" s="393"/>
      <c r="W431" s="393"/>
      <c r="X431" s="393"/>
      <c r="Y431" s="393"/>
      <c r="Z431" s="393"/>
      <c r="AA431" s="381"/>
      <c r="AB431" s="381"/>
      <c r="AC431" s="381"/>
    </row>
    <row r="432" spans="1:68" ht="14.25" hidden="1" customHeight="1" x14ac:dyDescent="0.25">
      <c r="A432" s="392" t="s">
        <v>109</v>
      </c>
      <c r="B432" s="393"/>
      <c r="C432" s="393"/>
      <c r="D432" s="393"/>
      <c r="E432" s="393"/>
      <c r="F432" s="393"/>
      <c r="G432" s="393"/>
      <c r="H432" s="393"/>
      <c r="I432" s="393"/>
      <c r="J432" s="393"/>
      <c r="K432" s="393"/>
      <c r="L432" s="393"/>
      <c r="M432" s="393"/>
      <c r="N432" s="393"/>
      <c r="O432" s="393"/>
      <c r="P432" s="393"/>
      <c r="Q432" s="393"/>
      <c r="R432" s="393"/>
      <c r="S432" s="393"/>
      <c r="T432" s="393"/>
      <c r="U432" s="393"/>
      <c r="V432" s="393"/>
      <c r="W432" s="393"/>
      <c r="X432" s="393"/>
      <c r="Y432" s="393"/>
      <c r="Z432" s="393"/>
      <c r="AA432" s="382"/>
      <c r="AB432" s="382"/>
      <c r="AC432" s="382"/>
    </row>
    <row r="433" spans="1:68" ht="27" hidden="1" customHeight="1" x14ac:dyDescent="0.25">
      <c r="A433" s="54" t="s">
        <v>548</v>
      </c>
      <c r="B433" s="54" t="s">
        <v>549</v>
      </c>
      <c r="C433" s="31">
        <v>4301011428</v>
      </c>
      <c r="D433" s="395">
        <v>4607091389708</v>
      </c>
      <c r="E433" s="396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74</v>
      </c>
      <c r="L433" s="32"/>
      <c r="M433" s="33" t="s">
        <v>113</v>
      </c>
      <c r="N433" s="33"/>
      <c r="O433" s="32">
        <v>50</v>
      </c>
      <c r="P433" s="45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9"/>
      <c r="R433" s="399"/>
      <c r="S433" s="399"/>
      <c r="T433" s="400"/>
      <c r="U433" s="34"/>
      <c r="V433" s="34"/>
      <c r="W433" s="35" t="s">
        <v>68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18"/>
      <c r="B434" s="393"/>
      <c r="C434" s="393"/>
      <c r="D434" s="393"/>
      <c r="E434" s="393"/>
      <c r="F434" s="393"/>
      <c r="G434" s="393"/>
      <c r="H434" s="393"/>
      <c r="I434" s="393"/>
      <c r="J434" s="393"/>
      <c r="K434" s="393"/>
      <c r="L434" s="393"/>
      <c r="M434" s="393"/>
      <c r="N434" s="393"/>
      <c r="O434" s="419"/>
      <c r="P434" s="402" t="s">
        <v>69</v>
      </c>
      <c r="Q434" s="403"/>
      <c r="R434" s="403"/>
      <c r="S434" s="403"/>
      <c r="T434" s="403"/>
      <c r="U434" s="403"/>
      <c r="V434" s="404"/>
      <c r="W434" s="37" t="s">
        <v>70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3"/>
      <c r="B435" s="393"/>
      <c r="C435" s="393"/>
      <c r="D435" s="393"/>
      <c r="E435" s="393"/>
      <c r="F435" s="393"/>
      <c r="G435" s="393"/>
      <c r="H435" s="393"/>
      <c r="I435" s="393"/>
      <c r="J435" s="393"/>
      <c r="K435" s="393"/>
      <c r="L435" s="393"/>
      <c r="M435" s="393"/>
      <c r="N435" s="393"/>
      <c r="O435" s="419"/>
      <c r="P435" s="402" t="s">
        <v>69</v>
      </c>
      <c r="Q435" s="403"/>
      <c r="R435" s="403"/>
      <c r="S435" s="403"/>
      <c r="T435" s="403"/>
      <c r="U435" s="403"/>
      <c r="V435" s="404"/>
      <c r="W435" s="37" t="s">
        <v>68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2" t="s">
        <v>63</v>
      </c>
      <c r="B436" s="393"/>
      <c r="C436" s="393"/>
      <c r="D436" s="393"/>
      <c r="E436" s="393"/>
      <c r="F436" s="393"/>
      <c r="G436" s="393"/>
      <c r="H436" s="393"/>
      <c r="I436" s="393"/>
      <c r="J436" s="393"/>
      <c r="K436" s="393"/>
      <c r="L436" s="393"/>
      <c r="M436" s="393"/>
      <c r="N436" s="393"/>
      <c r="O436" s="393"/>
      <c r="P436" s="393"/>
      <c r="Q436" s="393"/>
      <c r="R436" s="393"/>
      <c r="S436" s="393"/>
      <c r="T436" s="393"/>
      <c r="U436" s="393"/>
      <c r="V436" s="393"/>
      <c r="W436" s="393"/>
      <c r="X436" s="393"/>
      <c r="Y436" s="393"/>
      <c r="Z436" s="393"/>
      <c r="AA436" s="382"/>
      <c r="AB436" s="382"/>
      <c r="AC436" s="382"/>
    </row>
    <row r="437" spans="1:68" ht="27" hidden="1" customHeight="1" x14ac:dyDescent="0.25">
      <c r="A437" s="54" t="s">
        <v>550</v>
      </c>
      <c r="B437" s="54" t="s">
        <v>551</v>
      </c>
      <c r="C437" s="31">
        <v>4301031322</v>
      </c>
      <c r="D437" s="395">
        <v>4607091389753</v>
      </c>
      <c r="E437" s="396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74</v>
      </c>
      <c r="L437" s="32"/>
      <c r="M437" s="33" t="s">
        <v>67</v>
      </c>
      <c r="N437" s="33"/>
      <c r="O437" s="32">
        <v>50</v>
      </c>
      <c r="P437" s="78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9"/>
      <c r="R437" s="399"/>
      <c r="S437" s="399"/>
      <c r="T437" s="400"/>
      <c r="U437" s="34"/>
      <c r="V437" s="34"/>
      <c r="W437" s="35" t="s">
        <v>68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550</v>
      </c>
      <c r="B438" s="54" t="s">
        <v>552</v>
      </c>
      <c r="C438" s="31">
        <v>4301031355</v>
      </c>
      <c r="D438" s="395">
        <v>4607091389753</v>
      </c>
      <c r="E438" s="396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74</v>
      </c>
      <c r="L438" s="32"/>
      <c r="M438" s="33" t="s">
        <v>67</v>
      </c>
      <c r="N438" s="33"/>
      <c r="O438" s="32">
        <v>50</v>
      </c>
      <c r="P438" s="61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9"/>
      <c r="R438" s="399"/>
      <c r="S438" s="399"/>
      <c r="T438" s="400"/>
      <c r="U438" s="34"/>
      <c r="V438" s="34"/>
      <c r="W438" s="35" t="s">
        <v>68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553</v>
      </c>
      <c r="B439" s="54" t="s">
        <v>554</v>
      </c>
      <c r="C439" s="31">
        <v>4301031323</v>
      </c>
      <c r="D439" s="395">
        <v>4607091389760</v>
      </c>
      <c r="E439" s="396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50</v>
      </c>
      <c r="P439" s="45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9"/>
      <c r="R439" s="399"/>
      <c r="S439" s="399"/>
      <c r="T439" s="400"/>
      <c r="U439" s="34"/>
      <c r="V439" s="34"/>
      <c r="W439" s="35" t="s">
        <v>68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555</v>
      </c>
      <c r="B440" s="54" t="s">
        <v>556</v>
      </c>
      <c r="C440" s="31">
        <v>4301031325</v>
      </c>
      <c r="D440" s="395">
        <v>4607091389746</v>
      </c>
      <c r="E440" s="396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74</v>
      </c>
      <c r="L440" s="32"/>
      <c r="M440" s="33" t="s">
        <v>67</v>
      </c>
      <c r="N440" s="33"/>
      <c r="O440" s="32">
        <v>50</v>
      </c>
      <c r="P440" s="60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9"/>
      <c r="R440" s="399"/>
      <c r="S440" s="399"/>
      <c r="T440" s="400"/>
      <c r="U440" s="34"/>
      <c r="V440" s="34"/>
      <c r="W440" s="35" t="s">
        <v>68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555</v>
      </c>
      <c r="B441" s="54" t="s">
        <v>557</v>
      </c>
      <c r="C441" s="31">
        <v>4301031356</v>
      </c>
      <c r="D441" s="395">
        <v>4607091389746</v>
      </c>
      <c r="E441" s="396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74</v>
      </c>
      <c r="L441" s="32"/>
      <c r="M441" s="33" t="s">
        <v>67</v>
      </c>
      <c r="N441" s="33"/>
      <c r="O441" s="32">
        <v>50</v>
      </c>
      <c r="P441" s="56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9"/>
      <c r="R441" s="399"/>
      <c r="S441" s="399"/>
      <c r="T441" s="400"/>
      <c r="U441" s="34"/>
      <c r="V441" s="34"/>
      <c r="W441" s="35" t="s">
        <v>68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558</v>
      </c>
      <c r="B442" s="54" t="s">
        <v>559</v>
      </c>
      <c r="C442" s="31">
        <v>4301031335</v>
      </c>
      <c r="D442" s="395">
        <v>4680115883147</v>
      </c>
      <c r="E442" s="396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68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9"/>
      <c r="R442" s="399"/>
      <c r="S442" s="399"/>
      <c r="T442" s="400"/>
      <c r="U442" s="34"/>
      <c r="V442" s="34"/>
      <c r="W442" s="35" t="s">
        <v>68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558</v>
      </c>
      <c r="B443" s="54" t="s">
        <v>560</v>
      </c>
      <c r="C443" s="31">
        <v>4301031257</v>
      </c>
      <c r="D443" s="395">
        <v>4680115883147</v>
      </c>
      <c r="E443" s="396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65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9"/>
      <c r="R443" s="399"/>
      <c r="S443" s="399"/>
      <c r="T443" s="400"/>
      <c r="U443" s="34"/>
      <c r="V443" s="34"/>
      <c r="W443" s="35" t="s">
        <v>68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561</v>
      </c>
      <c r="B444" s="54" t="s">
        <v>562</v>
      </c>
      <c r="C444" s="31">
        <v>4301031330</v>
      </c>
      <c r="D444" s="395">
        <v>4607091384338</v>
      </c>
      <c r="E444" s="396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42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9"/>
      <c r="R444" s="399"/>
      <c r="S444" s="399"/>
      <c r="T444" s="400"/>
      <c r="U444" s="34"/>
      <c r="V444" s="34"/>
      <c r="W444" s="35" t="s">
        <v>68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561</v>
      </c>
      <c r="B445" s="54" t="s">
        <v>563</v>
      </c>
      <c r="C445" s="31">
        <v>4301031178</v>
      </c>
      <c r="D445" s="395">
        <v>4607091384338</v>
      </c>
      <c r="E445" s="396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45</v>
      </c>
      <c r="P445" s="77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9"/>
      <c r="R445" s="399"/>
      <c r="S445" s="399"/>
      <c r="T445" s="400"/>
      <c r="U445" s="34"/>
      <c r="V445" s="34"/>
      <c r="W445" s="35" t="s">
        <v>68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564</v>
      </c>
      <c r="B446" s="54" t="s">
        <v>565</v>
      </c>
      <c r="C446" s="31">
        <v>4301031336</v>
      </c>
      <c r="D446" s="395">
        <v>4680115883154</v>
      </c>
      <c r="E446" s="396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9"/>
      <c r="R446" s="399"/>
      <c r="S446" s="399"/>
      <c r="T446" s="400"/>
      <c r="U446" s="34"/>
      <c r="V446" s="34"/>
      <c r="W446" s="35" t="s">
        <v>68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564</v>
      </c>
      <c r="B447" s="54" t="s">
        <v>566</v>
      </c>
      <c r="C447" s="31">
        <v>4301031254</v>
      </c>
      <c r="D447" s="395">
        <v>4680115883154</v>
      </c>
      <c r="E447" s="396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4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9"/>
      <c r="R447" s="399"/>
      <c r="S447" s="399"/>
      <c r="T447" s="400"/>
      <c r="U447" s="34"/>
      <c r="V447" s="34"/>
      <c r="W447" s="35" t="s">
        <v>68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567</v>
      </c>
      <c r="B448" s="54" t="s">
        <v>568</v>
      </c>
      <c r="C448" s="31">
        <v>4301031331</v>
      </c>
      <c r="D448" s="395">
        <v>4607091389524</v>
      </c>
      <c r="E448" s="396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58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9"/>
      <c r="R448" s="399"/>
      <c r="S448" s="399"/>
      <c r="T448" s="400"/>
      <c r="U448" s="34"/>
      <c r="V448" s="34"/>
      <c r="W448" s="35" t="s">
        <v>68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567</v>
      </c>
      <c r="B449" s="54" t="s">
        <v>569</v>
      </c>
      <c r="C449" s="31">
        <v>4301031361</v>
      </c>
      <c r="D449" s="395">
        <v>4607091389524</v>
      </c>
      <c r="E449" s="396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431" t="s">
        <v>570</v>
      </c>
      <c r="Q449" s="399"/>
      <c r="R449" s="399"/>
      <c r="S449" s="399"/>
      <c r="T449" s="400"/>
      <c r="U449" s="34"/>
      <c r="V449" s="34"/>
      <c r="W449" s="35" t="s">
        <v>68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571</v>
      </c>
      <c r="B450" s="54" t="s">
        <v>572</v>
      </c>
      <c r="C450" s="31">
        <v>4301031337</v>
      </c>
      <c r="D450" s="395">
        <v>4680115883161</v>
      </c>
      <c r="E450" s="396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64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9"/>
      <c r="R450" s="399"/>
      <c r="S450" s="399"/>
      <c r="T450" s="400"/>
      <c r="U450" s="34"/>
      <c r="V450" s="34"/>
      <c r="W450" s="35" t="s">
        <v>68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571</v>
      </c>
      <c r="B451" s="54" t="s">
        <v>573</v>
      </c>
      <c r="C451" s="31">
        <v>4301031258</v>
      </c>
      <c r="D451" s="395">
        <v>4680115883161</v>
      </c>
      <c r="E451" s="396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60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9"/>
      <c r="R451" s="399"/>
      <c r="S451" s="399"/>
      <c r="T451" s="400"/>
      <c r="U451" s="34"/>
      <c r="V451" s="34"/>
      <c r="W451" s="35" t="s">
        <v>68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574</v>
      </c>
      <c r="B452" s="54" t="s">
        <v>575</v>
      </c>
      <c r="C452" s="31">
        <v>4301031333</v>
      </c>
      <c r="D452" s="395">
        <v>4607091389531</v>
      </c>
      <c r="E452" s="396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65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9"/>
      <c r="R452" s="399"/>
      <c r="S452" s="399"/>
      <c r="T452" s="400"/>
      <c r="U452" s="34"/>
      <c r="V452" s="34"/>
      <c r="W452" s="35" t="s">
        <v>68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574</v>
      </c>
      <c r="B453" s="54" t="s">
        <v>576</v>
      </c>
      <c r="C453" s="31">
        <v>4301031358</v>
      </c>
      <c r="D453" s="395">
        <v>4607091389531</v>
      </c>
      <c r="E453" s="396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1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9"/>
      <c r="R453" s="399"/>
      <c r="S453" s="399"/>
      <c r="T453" s="400"/>
      <c r="U453" s="34"/>
      <c r="V453" s="34"/>
      <c r="W453" s="35" t="s">
        <v>68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577</v>
      </c>
      <c r="B454" s="54" t="s">
        <v>578</v>
      </c>
      <c r="C454" s="31">
        <v>4301031360</v>
      </c>
      <c r="D454" s="395">
        <v>4607091384345</v>
      </c>
      <c r="E454" s="396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8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9"/>
      <c r="R454" s="399"/>
      <c r="S454" s="399"/>
      <c r="T454" s="400"/>
      <c r="U454" s="34"/>
      <c r="V454" s="34"/>
      <c r="W454" s="35" t="s">
        <v>68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579</v>
      </c>
      <c r="B455" s="54" t="s">
        <v>580</v>
      </c>
      <c r="C455" s="31">
        <v>4301031338</v>
      </c>
      <c r="D455" s="395">
        <v>4680115883185</v>
      </c>
      <c r="E455" s="396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6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9"/>
      <c r="R455" s="399"/>
      <c r="S455" s="399"/>
      <c r="T455" s="400"/>
      <c r="U455" s="34"/>
      <c r="V455" s="34"/>
      <c r="W455" s="35" t="s">
        <v>68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579</v>
      </c>
      <c r="B456" s="54" t="s">
        <v>581</v>
      </c>
      <c r="C456" s="31">
        <v>4301031255</v>
      </c>
      <c r="D456" s="395">
        <v>4680115883185</v>
      </c>
      <c r="E456" s="396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68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9"/>
      <c r="R456" s="399"/>
      <c r="S456" s="399"/>
      <c r="T456" s="400"/>
      <c r="U456" s="34"/>
      <c r="V456" s="34"/>
      <c r="W456" s="35" t="s">
        <v>68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582</v>
      </c>
      <c r="B457" s="54" t="s">
        <v>583</v>
      </c>
      <c r="C457" s="31">
        <v>4301031236</v>
      </c>
      <c r="D457" s="395">
        <v>4680115882928</v>
      </c>
      <c r="E457" s="396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74</v>
      </c>
      <c r="L457" s="32"/>
      <c r="M457" s="33" t="s">
        <v>67</v>
      </c>
      <c r="N457" s="33"/>
      <c r="O457" s="32">
        <v>35</v>
      </c>
      <c r="P457" s="75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9"/>
      <c r="R457" s="399"/>
      <c r="S457" s="399"/>
      <c r="T457" s="400"/>
      <c r="U457" s="34"/>
      <c r="V457" s="34"/>
      <c r="W457" s="35" t="s">
        <v>68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18"/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419"/>
      <c r="P458" s="402" t="s">
        <v>69</v>
      </c>
      <c r="Q458" s="403"/>
      <c r="R458" s="403"/>
      <c r="S458" s="403"/>
      <c r="T458" s="403"/>
      <c r="U458" s="403"/>
      <c r="V458" s="404"/>
      <c r="W458" s="37" t="s">
        <v>70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3"/>
      <c r="B459" s="393"/>
      <c r="C459" s="393"/>
      <c r="D459" s="393"/>
      <c r="E459" s="393"/>
      <c r="F459" s="393"/>
      <c r="G459" s="393"/>
      <c r="H459" s="393"/>
      <c r="I459" s="393"/>
      <c r="J459" s="393"/>
      <c r="K459" s="393"/>
      <c r="L459" s="393"/>
      <c r="M459" s="393"/>
      <c r="N459" s="393"/>
      <c r="O459" s="419"/>
      <c r="P459" s="402" t="s">
        <v>69</v>
      </c>
      <c r="Q459" s="403"/>
      <c r="R459" s="403"/>
      <c r="S459" s="403"/>
      <c r="T459" s="403"/>
      <c r="U459" s="403"/>
      <c r="V459" s="404"/>
      <c r="W459" s="37" t="s">
        <v>68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2" t="s">
        <v>71</v>
      </c>
      <c r="B460" s="393"/>
      <c r="C460" s="393"/>
      <c r="D460" s="393"/>
      <c r="E460" s="393"/>
      <c r="F460" s="393"/>
      <c r="G460" s="393"/>
      <c r="H460" s="393"/>
      <c r="I460" s="393"/>
      <c r="J460" s="393"/>
      <c r="K460" s="393"/>
      <c r="L460" s="393"/>
      <c r="M460" s="393"/>
      <c r="N460" s="393"/>
      <c r="O460" s="393"/>
      <c r="P460" s="393"/>
      <c r="Q460" s="393"/>
      <c r="R460" s="393"/>
      <c r="S460" s="393"/>
      <c r="T460" s="393"/>
      <c r="U460" s="393"/>
      <c r="V460" s="393"/>
      <c r="W460" s="393"/>
      <c r="X460" s="393"/>
      <c r="Y460" s="393"/>
      <c r="Z460" s="393"/>
      <c r="AA460" s="382"/>
      <c r="AB460" s="382"/>
      <c r="AC460" s="382"/>
    </row>
    <row r="461" spans="1:68" ht="27" hidden="1" customHeight="1" x14ac:dyDescent="0.25">
      <c r="A461" s="54" t="s">
        <v>584</v>
      </c>
      <c r="B461" s="54" t="s">
        <v>585</v>
      </c>
      <c r="C461" s="31">
        <v>4301051284</v>
      </c>
      <c r="D461" s="395">
        <v>4607091384352</v>
      </c>
      <c r="E461" s="396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74</v>
      </c>
      <c r="L461" s="32"/>
      <c r="M461" s="33" t="s">
        <v>115</v>
      </c>
      <c r="N461" s="33"/>
      <c r="O461" s="32">
        <v>45</v>
      </c>
      <c r="P461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9"/>
      <c r="R461" s="399"/>
      <c r="S461" s="399"/>
      <c r="T461" s="400"/>
      <c r="U461" s="34"/>
      <c r="V461" s="34"/>
      <c r="W461" s="35" t="s">
        <v>68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586</v>
      </c>
      <c r="B462" s="54" t="s">
        <v>587</v>
      </c>
      <c r="C462" s="31">
        <v>4301051431</v>
      </c>
      <c r="D462" s="395">
        <v>4607091389654</v>
      </c>
      <c r="E462" s="396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74</v>
      </c>
      <c r="L462" s="32"/>
      <c r="M462" s="33" t="s">
        <v>115</v>
      </c>
      <c r="N462" s="33"/>
      <c r="O462" s="32">
        <v>45</v>
      </c>
      <c r="P462" s="5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9"/>
      <c r="R462" s="399"/>
      <c r="S462" s="399"/>
      <c r="T462" s="400"/>
      <c r="U462" s="34"/>
      <c r="V462" s="34"/>
      <c r="W462" s="35" t="s">
        <v>68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18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19"/>
      <c r="P463" s="402" t="s">
        <v>69</v>
      </c>
      <c r="Q463" s="403"/>
      <c r="R463" s="403"/>
      <c r="S463" s="403"/>
      <c r="T463" s="403"/>
      <c r="U463" s="403"/>
      <c r="V463" s="404"/>
      <c r="W463" s="37" t="s">
        <v>70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19"/>
      <c r="P464" s="402" t="s">
        <v>69</v>
      </c>
      <c r="Q464" s="403"/>
      <c r="R464" s="403"/>
      <c r="S464" s="403"/>
      <c r="T464" s="403"/>
      <c r="U464" s="403"/>
      <c r="V464" s="404"/>
      <c r="W464" s="37" t="s">
        <v>68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2" t="s">
        <v>95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82"/>
      <c r="AB465" s="382"/>
      <c r="AC465" s="382"/>
    </row>
    <row r="466" spans="1:68" ht="27" hidden="1" customHeight="1" x14ac:dyDescent="0.25">
      <c r="A466" s="54" t="s">
        <v>588</v>
      </c>
      <c r="B466" s="54" t="s">
        <v>589</v>
      </c>
      <c r="C466" s="31">
        <v>4301032047</v>
      </c>
      <c r="D466" s="395">
        <v>4680115884342</v>
      </c>
      <c r="E466" s="396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590</v>
      </c>
      <c r="L466" s="32"/>
      <c r="M466" s="33" t="s">
        <v>591</v>
      </c>
      <c r="N466" s="33"/>
      <c r="O466" s="32">
        <v>60</v>
      </c>
      <c r="P466" s="7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9"/>
      <c r="R466" s="399"/>
      <c r="S466" s="399"/>
      <c r="T466" s="400"/>
      <c r="U466" s="34"/>
      <c r="V466" s="34"/>
      <c r="W466" s="35" t="s">
        <v>68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8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19"/>
      <c r="P467" s="402" t="s">
        <v>69</v>
      </c>
      <c r="Q467" s="403"/>
      <c r="R467" s="403"/>
      <c r="S467" s="403"/>
      <c r="T467" s="403"/>
      <c r="U467" s="403"/>
      <c r="V467" s="404"/>
      <c r="W467" s="37" t="s">
        <v>70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19"/>
      <c r="P468" s="402" t="s">
        <v>69</v>
      </c>
      <c r="Q468" s="403"/>
      <c r="R468" s="403"/>
      <c r="S468" s="403"/>
      <c r="T468" s="403"/>
      <c r="U468" s="403"/>
      <c r="V468" s="404"/>
      <c r="W468" s="37" t="s">
        <v>68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397" t="s">
        <v>592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81"/>
      <c r="AB469" s="381"/>
      <c r="AC469" s="381"/>
    </row>
    <row r="470" spans="1:68" ht="14.25" hidden="1" customHeight="1" x14ac:dyDescent="0.25">
      <c r="A470" s="392" t="s">
        <v>145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82"/>
      <c r="AB470" s="382"/>
      <c r="AC470" s="382"/>
    </row>
    <row r="471" spans="1:68" ht="27" hidden="1" customHeight="1" x14ac:dyDescent="0.25">
      <c r="A471" s="54" t="s">
        <v>593</v>
      </c>
      <c r="B471" s="54" t="s">
        <v>594</v>
      </c>
      <c r="C471" s="31">
        <v>4301020315</v>
      </c>
      <c r="D471" s="395">
        <v>4607091389364</v>
      </c>
      <c r="E471" s="396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40</v>
      </c>
      <c r="P471" s="71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9"/>
      <c r="R471" s="399"/>
      <c r="S471" s="399"/>
      <c r="T471" s="400"/>
      <c r="U471" s="34"/>
      <c r="V471" s="34"/>
      <c r="W471" s="35" t="s">
        <v>68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18"/>
      <c r="B472" s="393"/>
      <c r="C472" s="393"/>
      <c r="D472" s="393"/>
      <c r="E472" s="393"/>
      <c r="F472" s="393"/>
      <c r="G472" s="393"/>
      <c r="H472" s="393"/>
      <c r="I472" s="393"/>
      <c r="J472" s="393"/>
      <c r="K472" s="393"/>
      <c r="L472" s="393"/>
      <c r="M472" s="393"/>
      <c r="N472" s="393"/>
      <c r="O472" s="419"/>
      <c r="P472" s="402" t="s">
        <v>69</v>
      </c>
      <c r="Q472" s="403"/>
      <c r="R472" s="403"/>
      <c r="S472" s="403"/>
      <c r="T472" s="403"/>
      <c r="U472" s="403"/>
      <c r="V472" s="404"/>
      <c r="W472" s="37" t="s">
        <v>70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3"/>
      <c r="B473" s="393"/>
      <c r="C473" s="393"/>
      <c r="D473" s="393"/>
      <c r="E473" s="393"/>
      <c r="F473" s="393"/>
      <c r="G473" s="393"/>
      <c r="H473" s="393"/>
      <c r="I473" s="393"/>
      <c r="J473" s="393"/>
      <c r="K473" s="393"/>
      <c r="L473" s="393"/>
      <c r="M473" s="393"/>
      <c r="N473" s="393"/>
      <c r="O473" s="419"/>
      <c r="P473" s="402" t="s">
        <v>69</v>
      </c>
      <c r="Q473" s="403"/>
      <c r="R473" s="403"/>
      <c r="S473" s="403"/>
      <c r="T473" s="403"/>
      <c r="U473" s="403"/>
      <c r="V473" s="404"/>
      <c r="W473" s="37" t="s">
        <v>68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2" t="s">
        <v>63</v>
      </c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393"/>
      <c r="P474" s="393"/>
      <c r="Q474" s="393"/>
      <c r="R474" s="393"/>
      <c r="S474" s="393"/>
      <c r="T474" s="393"/>
      <c r="U474" s="393"/>
      <c r="V474" s="393"/>
      <c r="W474" s="393"/>
      <c r="X474" s="393"/>
      <c r="Y474" s="393"/>
      <c r="Z474" s="393"/>
      <c r="AA474" s="382"/>
      <c r="AB474" s="382"/>
      <c r="AC474" s="382"/>
    </row>
    <row r="475" spans="1:68" ht="27" hidden="1" customHeight="1" x14ac:dyDescent="0.25">
      <c r="A475" s="54" t="s">
        <v>595</v>
      </c>
      <c r="B475" s="54" t="s">
        <v>596</v>
      </c>
      <c r="C475" s="31">
        <v>4301031324</v>
      </c>
      <c r="D475" s="395">
        <v>4607091389739</v>
      </c>
      <c r="E475" s="396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74</v>
      </c>
      <c r="L475" s="32"/>
      <c r="M475" s="33" t="s">
        <v>67</v>
      </c>
      <c r="N475" s="33"/>
      <c r="O475" s="32">
        <v>50</v>
      </c>
      <c r="P475" s="52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9"/>
      <c r="R475" s="399"/>
      <c r="S475" s="399"/>
      <c r="T475" s="400"/>
      <c r="U475" s="34"/>
      <c r="V475" s="34"/>
      <c r="W475" s="35" t="s">
        <v>68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595</v>
      </c>
      <c r="B476" s="54" t="s">
        <v>597</v>
      </c>
      <c r="C476" s="31">
        <v>4301031212</v>
      </c>
      <c r="D476" s="395">
        <v>4607091389739</v>
      </c>
      <c r="E476" s="396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74</v>
      </c>
      <c r="L476" s="32"/>
      <c r="M476" s="33" t="s">
        <v>113</v>
      </c>
      <c r="N476" s="33"/>
      <c r="O476" s="32">
        <v>45</v>
      </c>
      <c r="P476" s="72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9"/>
      <c r="R476" s="399"/>
      <c r="S476" s="399"/>
      <c r="T476" s="400"/>
      <c r="U476" s="34"/>
      <c r="V476" s="34"/>
      <c r="W476" s="35" t="s">
        <v>68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598</v>
      </c>
      <c r="B477" s="54" t="s">
        <v>599</v>
      </c>
      <c r="C477" s="31">
        <v>4301031363</v>
      </c>
      <c r="D477" s="395">
        <v>4607091389425</v>
      </c>
      <c r="E477" s="396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66</v>
      </c>
      <c r="L477" s="32"/>
      <c r="M477" s="33" t="s">
        <v>67</v>
      </c>
      <c r="N477" s="33"/>
      <c r="O477" s="32">
        <v>50</v>
      </c>
      <c r="P477" s="5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9"/>
      <c r="R477" s="399"/>
      <c r="S477" s="399"/>
      <c r="T477" s="400"/>
      <c r="U477" s="34"/>
      <c r="V477" s="34"/>
      <c r="W477" s="35" t="s">
        <v>68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600</v>
      </c>
      <c r="B478" s="54" t="s">
        <v>601</v>
      </c>
      <c r="C478" s="31">
        <v>4301031334</v>
      </c>
      <c r="D478" s="395">
        <v>4680115880771</v>
      </c>
      <c r="E478" s="396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66</v>
      </c>
      <c r="L478" s="32"/>
      <c r="M478" s="33" t="s">
        <v>67</v>
      </c>
      <c r="N478" s="33"/>
      <c r="O478" s="32">
        <v>50</v>
      </c>
      <c r="P478" s="540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9"/>
      <c r="R478" s="399"/>
      <c r="S478" s="399"/>
      <c r="T478" s="400"/>
      <c r="U478" s="34"/>
      <c r="V478" s="34"/>
      <c r="W478" s="35" t="s">
        <v>68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602</v>
      </c>
      <c r="B479" s="54" t="s">
        <v>603</v>
      </c>
      <c r="C479" s="31">
        <v>4301031327</v>
      </c>
      <c r="D479" s="395">
        <v>4607091389500</v>
      </c>
      <c r="E479" s="396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6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9"/>
      <c r="R479" s="399"/>
      <c r="S479" s="399"/>
      <c r="T479" s="400"/>
      <c r="U479" s="34"/>
      <c r="V479" s="34"/>
      <c r="W479" s="35" t="s">
        <v>68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602</v>
      </c>
      <c r="B480" s="54" t="s">
        <v>604</v>
      </c>
      <c r="C480" s="31">
        <v>4301031173</v>
      </c>
      <c r="D480" s="395">
        <v>4607091389500</v>
      </c>
      <c r="E480" s="396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45</v>
      </c>
      <c r="P480" s="68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9"/>
      <c r="R480" s="399"/>
      <c r="S480" s="399"/>
      <c r="T480" s="400"/>
      <c r="U480" s="34"/>
      <c r="V480" s="34"/>
      <c r="W480" s="35" t="s">
        <v>68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18"/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419"/>
      <c r="P481" s="402" t="s">
        <v>69</v>
      </c>
      <c r="Q481" s="403"/>
      <c r="R481" s="403"/>
      <c r="S481" s="403"/>
      <c r="T481" s="403"/>
      <c r="U481" s="403"/>
      <c r="V481" s="404"/>
      <c r="W481" s="37" t="s">
        <v>70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3"/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419"/>
      <c r="P482" s="402" t="s">
        <v>69</v>
      </c>
      <c r="Q482" s="403"/>
      <c r="R482" s="403"/>
      <c r="S482" s="403"/>
      <c r="T482" s="403"/>
      <c r="U482" s="403"/>
      <c r="V482" s="404"/>
      <c r="W482" s="37" t="s">
        <v>68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2" t="s">
        <v>104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82"/>
      <c r="AB483" s="382"/>
      <c r="AC483" s="382"/>
    </row>
    <row r="484" spans="1:68" ht="27" hidden="1" customHeight="1" x14ac:dyDescent="0.25">
      <c r="A484" s="54" t="s">
        <v>605</v>
      </c>
      <c r="B484" s="54" t="s">
        <v>606</v>
      </c>
      <c r="C484" s="31">
        <v>4301170010</v>
      </c>
      <c r="D484" s="395">
        <v>4680115884090</v>
      </c>
      <c r="E484" s="396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590</v>
      </c>
      <c r="L484" s="32"/>
      <c r="M484" s="33" t="s">
        <v>591</v>
      </c>
      <c r="N484" s="33"/>
      <c r="O484" s="32">
        <v>150</v>
      </c>
      <c r="P484" s="441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9"/>
      <c r="R484" s="399"/>
      <c r="S484" s="399"/>
      <c r="T484" s="400"/>
      <c r="U484" s="34"/>
      <c r="V484" s="34"/>
      <c r="W484" s="35" t="s">
        <v>68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18"/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419"/>
      <c r="P485" s="402" t="s">
        <v>69</v>
      </c>
      <c r="Q485" s="403"/>
      <c r="R485" s="403"/>
      <c r="S485" s="403"/>
      <c r="T485" s="403"/>
      <c r="U485" s="403"/>
      <c r="V485" s="404"/>
      <c r="W485" s="37" t="s">
        <v>70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3"/>
      <c r="B486" s="393"/>
      <c r="C486" s="393"/>
      <c r="D486" s="393"/>
      <c r="E486" s="393"/>
      <c r="F486" s="393"/>
      <c r="G486" s="393"/>
      <c r="H486" s="393"/>
      <c r="I486" s="393"/>
      <c r="J486" s="393"/>
      <c r="K486" s="393"/>
      <c r="L486" s="393"/>
      <c r="M486" s="393"/>
      <c r="N486" s="393"/>
      <c r="O486" s="419"/>
      <c r="P486" s="402" t="s">
        <v>69</v>
      </c>
      <c r="Q486" s="403"/>
      <c r="R486" s="403"/>
      <c r="S486" s="403"/>
      <c r="T486" s="403"/>
      <c r="U486" s="403"/>
      <c r="V486" s="404"/>
      <c r="W486" s="37" t="s">
        <v>68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397" t="s">
        <v>607</v>
      </c>
      <c r="B487" s="393"/>
      <c r="C487" s="393"/>
      <c r="D487" s="393"/>
      <c r="E487" s="393"/>
      <c r="F487" s="393"/>
      <c r="G487" s="393"/>
      <c r="H487" s="393"/>
      <c r="I487" s="393"/>
      <c r="J487" s="393"/>
      <c r="K487" s="393"/>
      <c r="L487" s="393"/>
      <c r="M487" s="393"/>
      <c r="N487" s="393"/>
      <c r="O487" s="393"/>
      <c r="P487" s="393"/>
      <c r="Q487" s="393"/>
      <c r="R487" s="393"/>
      <c r="S487" s="393"/>
      <c r="T487" s="393"/>
      <c r="U487" s="393"/>
      <c r="V487" s="393"/>
      <c r="W487" s="393"/>
      <c r="X487" s="393"/>
      <c r="Y487" s="393"/>
      <c r="Z487" s="393"/>
      <c r="AA487" s="381"/>
      <c r="AB487" s="381"/>
      <c r="AC487" s="381"/>
    </row>
    <row r="488" spans="1:68" ht="14.25" hidden="1" customHeight="1" x14ac:dyDescent="0.25">
      <c r="A488" s="392" t="s">
        <v>63</v>
      </c>
      <c r="B488" s="393"/>
      <c r="C488" s="393"/>
      <c r="D488" s="393"/>
      <c r="E488" s="393"/>
      <c r="F488" s="393"/>
      <c r="G488" s="393"/>
      <c r="H488" s="393"/>
      <c r="I488" s="393"/>
      <c r="J488" s="393"/>
      <c r="K488" s="393"/>
      <c r="L488" s="393"/>
      <c r="M488" s="393"/>
      <c r="N488" s="393"/>
      <c r="O488" s="393"/>
      <c r="P488" s="393"/>
      <c r="Q488" s="393"/>
      <c r="R488" s="393"/>
      <c r="S488" s="393"/>
      <c r="T488" s="393"/>
      <c r="U488" s="393"/>
      <c r="V488" s="393"/>
      <c r="W488" s="393"/>
      <c r="X488" s="393"/>
      <c r="Y488" s="393"/>
      <c r="Z488" s="393"/>
      <c r="AA488" s="382"/>
      <c r="AB488" s="382"/>
      <c r="AC488" s="382"/>
    </row>
    <row r="489" spans="1:68" ht="27" hidden="1" customHeight="1" x14ac:dyDescent="0.25">
      <c r="A489" s="54" t="s">
        <v>608</v>
      </c>
      <c r="B489" s="54" t="s">
        <v>609</v>
      </c>
      <c r="C489" s="31">
        <v>4301031294</v>
      </c>
      <c r="D489" s="395">
        <v>4680115885189</v>
      </c>
      <c r="E489" s="396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40</v>
      </c>
      <c r="P489" s="6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9"/>
      <c r="R489" s="399"/>
      <c r="S489" s="399"/>
      <c r="T489" s="400"/>
      <c r="U489" s="34"/>
      <c r="V489" s="34"/>
      <c r="W489" s="35" t="s">
        <v>68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610</v>
      </c>
      <c r="B490" s="54" t="s">
        <v>611</v>
      </c>
      <c r="C490" s="31">
        <v>4301031293</v>
      </c>
      <c r="D490" s="395">
        <v>4680115885172</v>
      </c>
      <c r="E490" s="396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40</v>
      </c>
      <c r="P490" s="51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9"/>
      <c r="R490" s="399"/>
      <c r="S490" s="399"/>
      <c r="T490" s="400"/>
      <c r="U490" s="34"/>
      <c r="V490" s="34"/>
      <c r="W490" s="35" t="s">
        <v>68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612</v>
      </c>
      <c r="B491" s="54" t="s">
        <v>613</v>
      </c>
      <c r="C491" s="31">
        <v>4301031291</v>
      </c>
      <c r="D491" s="395">
        <v>4680115885110</v>
      </c>
      <c r="E491" s="396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35</v>
      </c>
      <c r="P491" s="62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9"/>
      <c r="R491" s="399"/>
      <c r="S491" s="399"/>
      <c r="T491" s="400"/>
      <c r="U491" s="34"/>
      <c r="V491" s="34"/>
      <c r="W491" s="35" t="s">
        <v>68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8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19"/>
      <c r="P492" s="402" t="s">
        <v>69</v>
      </c>
      <c r="Q492" s="403"/>
      <c r="R492" s="403"/>
      <c r="S492" s="403"/>
      <c r="T492" s="403"/>
      <c r="U492" s="403"/>
      <c r="V492" s="404"/>
      <c r="W492" s="37" t="s">
        <v>70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19"/>
      <c r="P493" s="402" t="s">
        <v>69</v>
      </c>
      <c r="Q493" s="403"/>
      <c r="R493" s="403"/>
      <c r="S493" s="403"/>
      <c r="T493" s="403"/>
      <c r="U493" s="403"/>
      <c r="V493" s="404"/>
      <c r="W493" s="37" t="s">
        <v>68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397" t="s">
        <v>614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81"/>
      <c r="AB494" s="381"/>
      <c r="AC494" s="381"/>
    </row>
    <row r="495" spans="1:68" ht="14.25" hidden="1" customHeight="1" x14ac:dyDescent="0.25">
      <c r="A495" s="392" t="s">
        <v>63</v>
      </c>
      <c r="B495" s="393"/>
      <c r="C495" s="393"/>
      <c r="D495" s="393"/>
      <c r="E495" s="393"/>
      <c r="F495" s="393"/>
      <c r="G495" s="393"/>
      <c r="H495" s="393"/>
      <c r="I495" s="393"/>
      <c r="J495" s="393"/>
      <c r="K495" s="393"/>
      <c r="L495" s="393"/>
      <c r="M495" s="393"/>
      <c r="N495" s="393"/>
      <c r="O495" s="393"/>
      <c r="P495" s="393"/>
      <c r="Q495" s="393"/>
      <c r="R495" s="393"/>
      <c r="S495" s="393"/>
      <c r="T495" s="393"/>
      <c r="U495" s="393"/>
      <c r="V495" s="393"/>
      <c r="W495" s="393"/>
      <c r="X495" s="393"/>
      <c r="Y495" s="393"/>
      <c r="Z495" s="393"/>
      <c r="AA495" s="382"/>
      <c r="AB495" s="382"/>
      <c r="AC495" s="382"/>
    </row>
    <row r="496" spans="1:68" ht="27" hidden="1" customHeight="1" x14ac:dyDescent="0.25">
      <c r="A496" s="54" t="s">
        <v>615</v>
      </c>
      <c r="B496" s="54" t="s">
        <v>616</v>
      </c>
      <c r="C496" s="31">
        <v>4301031261</v>
      </c>
      <c r="D496" s="395">
        <v>4680115885103</v>
      </c>
      <c r="E496" s="396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74</v>
      </c>
      <c r="L496" s="32"/>
      <c r="M496" s="33" t="s">
        <v>67</v>
      </c>
      <c r="N496" s="33"/>
      <c r="O496" s="32">
        <v>40</v>
      </c>
      <c r="P496" s="6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9"/>
      <c r="R496" s="399"/>
      <c r="S496" s="399"/>
      <c r="T496" s="400"/>
      <c r="U496" s="34"/>
      <c r="V496" s="34"/>
      <c r="W496" s="35" t="s">
        <v>68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18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19"/>
      <c r="P497" s="402" t="s">
        <v>69</v>
      </c>
      <c r="Q497" s="403"/>
      <c r="R497" s="403"/>
      <c r="S497" s="403"/>
      <c r="T497" s="403"/>
      <c r="U497" s="403"/>
      <c r="V497" s="404"/>
      <c r="W497" s="37" t="s">
        <v>70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19"/>
      <c r="P498" s="402" t="s">
        <v>69</v>
      </c>
      <c r="Q498" s="403"/>
      <c r="R498" s="403"/>
      <c r="S498" s="403"/>
      <c r="T498" s="403"/>
      <c r="U498" s="403"/>
      <c r="V498" s="404"/>
      <c r="W498" s="37" t="s">
        <v>68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06" t="s">
        <v>617</v>
      </c>
      <c r="B499" s="407"/>
      <c r="C499" s="407"/>
      <c r="D499" s="407"/>
      <c r="E499" s="407"/>
      <c r="F499" s="407"/>
      <c r="G499" s="407"/>
      <c r="H499" s="407"/>
      <c r="I499" s="407"/>
      <c r="J499" s="407"/>
      <c r="K499" s="407"/>
      <c r="L499" s="407"/>
      <c r="M499" s="407"/>
      <c r="N499" s="407"/>
      <c r="O499" s="407"/>
      <c r="P499" s="407"/>
      <c r="Q499" s="407"/>
      <c r="R499" s="407"/>
      <c r="S499" s="407"/>
      <c r="T499" s="407"/>
      <c r="U499" s="407"/>
      <c r="V499" s="407"/>
      <c r="W499" s="407"/>
      <c r="X499" s="407"/>
      <c r="Y499" s="407"/>
      <c r="Z499" s="407"/>
      <c r="AA499" s="48"/>
      <c r="AB499" s="48"/>
      <c r="AC499" s="48"/>
    </row>
    <row r="500" spans="1:68" ht="16.5" hidden="1" customHeight="1" x14ac:dyDescent="0.25">
      <c r="A500" s="397" t="s">
        <v>617</v>
      </c>
      <c r="B500" s="393"/>
      <c r="C500" s="393"/>
      <c r="D500" s="393"/>
      <c r="E500" s="393"/>
      <c r="F500" s="393"/>
      <c r="G500" s="393"/>
      <c r="H500" s="393"/>
      <c r="I500" s="393"/>
      <c r="J500" s="393"/>
      <c r="K500" s="393"/>
      <c r="L500" s="393"/>
      <c r="M500" s="393"/>
      <c r="N500" s="393"/>
      <c r="O500" s="393"/>
      <c r="P500" s="393"/>
      <c r="Q500" s="393"/>
      <c r="R500" s="393"/>
      <c r="S500" s="393"/>
      <c r="T500" s="393"/>
      <c r="U500" s="393"/>
      <c r="V500" s="393"/>
      <c r="W500" s="393"/>
      <c r="X500" s="393"/>
      <c r="Y500" s="393"/>
      <c r="Z500" s="393"/>
      <c r="AA500" s="381"/>
      <c r="AB500" s="381"/>
      <c r="AC500" s="381"/>
    </row>
    <row r="501" spans="1:68" ht="14.25" hidden="1" customHeight="1" x14ac:dyDescent="0.25">
      <c r="A501" s="392" t="s">
        <v>109</v>
      </c>
      <c r="B501" s="393"/>
      <c r="C501" s="393"/>
      <c r="D501" s="393"/>
      <c r="E501" s="393"/>
      <c r="F501" s="393"/>
      <c r="G501" s="393"/>
      <c r="H501" s="393"/>
      <c r="I501" s="393"/>
      <c r="J501" s="393"/>
      <c r="K501" s="393"/>
      <c r="L501" s="393"/>
      <c r="M501" s="393"/>
      <c r="N501" s="393"/>
      <c r="O501" s="393"/>
      <c r="P501" s="393"/>
      <c r="Q501" s="393"/>
      <c r="R501" s="393"/>
      <c r="S501" s="393"/>
      <c r="T501" s="393"/>
      <c r="U501" s="393"/>
      <c r="V501" s="393"/>
      <c r="W501" s="393"/>
      <c r="X501" s="393"/>
      <c r="Y501" s="393"/>
      <c r="Z501" s="393"/>
      <c r="AA501" s="382"/>
      <c r="AB501" s="382"/>
      <c r="AC501" s="382"/>
    </row>
    <row r="502" spans="1:68" ht="27" hidden="1" customHeight="1" x14ac:dyDescent="0.25">
      <c r="A502" s="54" t="s">
        <v>618</v>
      </c>
      <c r="B502" s="54" t="s">
        <v>619</v>
      </c>
      <c r="C502" s="31">
        <v>4301011795</v>
      </c>
      <c r="D502" s="395">
        <v>4607091389067</v>
      </c>
      <c r="E502" s="396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112</v>
      </c>
      <c r="L502" s="32"/>
      <c r="M502" s="33" t="s">
        <v>113</v>
      </c>
      <c r="N502" s="33"/>
      <c r="O502" s="32">
        <v>60</v>
      </c>
      <c r="P502" s="7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9"/>
      <c r="R502" s="399"/>
      <c r="S502" s="399"/>
      <c r="T502" s="400"/>
      <c r="U502" s="34"/>
      <c r="V502" s="34"/>
      <c r="W502" s="35" t="s">
        <v>68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620</v>
      </c>
      <c r="B503" s="54" t="s">
        <v>621</v>
      </c>
      <c r="C503" s="31">
        <v>4301011961</v>
      </c>
      <c r="D503" s="395">
        <v>4680115885271</v>
      </c>
      <c r="E503" s="396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112</v>
      </c>
      <c r="L503" s="32"/>
      <c r="M503" s="33" t="s">
        <v>113</v>
      </c>
      <c r="N503" s="33"/>
      <c r="O503" s="32">
        <v>60</v>
      </c>
      <c r="P503" s="5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9"/>
      <c r="R503" s="399"/>
      <c r="S503" s="399"/>
      <c r="T503" s="400"/>
      <c r="U503" s="34"/>
      <c r="V503" s="34"/>
      <c r="W503" s="35" t="s">
        <v>68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622</v>
      </c>
      <c r="B504" s="54" t="s">
        <v>623</v>
      </c>
      <c r="C504" s="31">
        <v>4301011774</v>
      </c>
      <c r="D504" s="395">
        <v>4680115884502</v>
      </c>
      <c r="E504" s="396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112</v>
      </c>
      <c r="L504" s="32"/>
      <c r="M504" s="33" t="s">
        <v>113</v>
      </c>
      <c r="N504" s="33"/>
      <c r="O504" s="32">
        <v>60</v>
      </c>
      <c r="P504" s="5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9"/>
      <c r="R504" s="399"/>
      <c r="S504" s="399"/>
      <c r="T504" s="400"/>
      <c r="U504" s="34"/>
      <c r="V504" s="34"/>
      <c r="W504" s="35" t="s">
        <v>68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624</v>
      </c>
      <c r="B505" s="54" t="s">
        <v>625</v>
      </c>
      <c r="C505" s="31">
        <v>4301011771</v>
      </c>
      <c r="D505" s="395">
        <v>4607091389104</v>
      </c>
      <c r="E505" s="396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112</v>
      </c>
      <c r="L505" s="32"/>
      <c r="M505" s="33" t="s">
        <v>113</v>
      </c>
      <c r="N505" s="33"/>
      <c r="O505" s="32">
        <v>60</v>
      </c>
      <c r="P505" s="40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9"/>
      <c r="R505" s="399"/>
      <c r="S505" s="399"/>
      <c r="T505" s="400"/>
      <c r="U505" s="34"/>
      <c r="V505" s="34"/>
      <c r="W505" s="35" t="s">
        <v>68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626</v>
      </c>
      <c r="B506" s="54" t="s">
        <v>627</v>
      </c>
      <c r="C506" s="31">
        <v>4301011799</v>
      </c>
      <c r="D506" s="395">
        <v>4680115884519</v>
      </c>
      <c r="E506" s="396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112</v>
      </c>
      <c r="L506" s="32"/>
      <c r="M506" s="33" t="s">
        <v>115</v>
      </c>
      <c r="N506" s="33"/>
      <c r="O506" s="32">
        <v>60</v>
      </c>
      <c r="P506" s="57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9"/>
      <c r="R506" s="399"/>
      <c r="S506" s="399"/>
      <c r="T506" s="400"/>
      <c r="U506" s="34"/>
      <c r="V506" s="34"/>
      <c r="W506" s="35" t="s">
        <v>68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hidden="1" customHeight="1" x14ac:dyDescent="0.25">
      <c r="A507" s="54" t="s">
        <v>628</v>
      </c>
      <c r="B507" s="54" t="s">
        <v>629</v>
      </c>
      <c r="C507" s="31">
        <v>4301011376</v>
      </c>
      <c r="D507" s="395">
        <v>4680115885226</v>
      </c>
      <c r="E507" s="396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112</v>
      </c>
      <c r="L507" s="32"/>
      <c r="M507" s="33" t="s">
        <v>115</v>
      </c>
      <c r="N507" s="33"/>
      <c r="O507" s="32">
        <v>60</v>
      </c>
      <c r="P507" s="4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9"/>
      <c r="R507" s="399"/>
      <c r="S507" s="399"/>
      <c r="T507" s="400"/>
      <c r="U507" s="34"/>
      <c r="V507" s="34"/>
      <c r="W507" s="35" t="s">
        <v>68</v>
      </c>
      <c r="X507" s="386">
        <v>0</v>
      </c>
      <c r="Y507" s="387">
        <f t="shared" si="83"/>
        <v>0</v>
      </c>
      <c r="Z507" s="36" t="str">
        <f t="shared" si="84"/>
        <v/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0</v>
      </c>
      <c r="BN507" s="64">
        <f t="shared" si="86"/>
        <v>0</v>
      </c>
      <c r="BO507" s="64">
        <f t="shared" si="87"/>
        <v>0</v>
      </c>
      <c r="BP507" s="64">
        <f t="shared" si="88"/>
        <v>0</v>
      </c>
    </row>
    <row r="508" spans="1:68" ht="27" hidden="1" customHeight="1" x14ac:dyDescent="0.25">
      <c r="A508" s="54" t="s">
        <v>630</v>
      </c>
      <c r="B508" s="54" t="s">
        <v>631</v>
      </c>
      <c r="C508" s="31">
        <v>4301011778</v>
      </c>
      <c r="D508" s="395">
        <v>4680115880603</v>
      </c>
      <c r="E508" s="396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74</v>
      </c>
      <c r="L508" s="32"/>
      <c r="M508" s="33" t="s">
        <v>113</v>
      </c>
      <c r="N508" s="33"/>
      <c r="O508" s="32">
        <v>60</v>
      </c>
      <c r="P508" s="7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9"/>
      <c r="R508" s="399"/>
      <c r="S508" s="399"/>
      <c r="T508" s="400"/>
      <c r="U508" s="34"/>
      <c r="V508" s="34"/>
      <c r="W508" s="35" t="s">
        <v>68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632</v>
      </c>
      <c r="B509" s="54" t="s">
        <v>633</v>
      </c>
      <c r="C509" s="31">
        <v>4301011784</v>
      </c>
      <c r="D509" s="395">
        <v>4607091389982</v>
      </c>
      <c r="E509" s="396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60</v>
      </c>
      <c r="P509" s="4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9"/>
      <c r="R509" s="399"/>
      <c r="S509" s="399"/>
      <c r="T509" s="400"/>
      <c r="U509" s="34"/>
      <c r="V509" s="34"/>
      <c r="W509" s="35" t="s">
        <v>68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hidden="1" x14ac:dyDescent="0.2">
      <c r="A510" s="418"/>
      <c r="B510" s="393"/>
      <c r="C510" s="393"/>
      <c r="D510" s="393"/>
      <c r="E510" s="393"/>
      <c r="F510" s="393"/>
      <c r="G510" s="393"/>
      <c r="H510" s="393"/>
      <c r="I510" s="393"/>
      <c r="J510" s="393"/>
      <c r="K510" s="393"/>
      <c r="L510" s="393"/>
      <c r="M510" s="393"/>
      <c r="N510" s="393"/>
      <c r="O510" s="419"/>
      <c r="P510" s="402" t="s">
        <v>69</v>
      </c>
      <c r="Q510" s="403"/>
      <c r="R510" s="403"/>
      <c r="S510" s="403"/>
      <c r="T510" s="403"/>
      <c r="U510" s="403"/>
      <c r="V510" s="404"/>
      <c r="W510" s="37" t="s">
        <v>70</v>
      </c>
      <c r="X510" s="388">
        <f>IFERROR(X502/H502,"0")+IFERROR(X503/H503,"0")+IFERROR(X504/H504,"0")+IFERROR(X505/H505,"0")+IFERROR(X506/H506,"0")+IFERROR(X507/H507,"0")+IFERROR(X508/H508,"0")+IFERROR(X509/H509,"0")</f>
        <v>0</v>
      </c>
      <c r="Y510" s="388">
        <f>IFERROR(Y502/H502,"0")+IFERROR(Y503/H503,"0")+IFERROR(Y504/H504,"0")+IFERROR(Y505/H505,"0")+IFERROR(Y506/H506,"0")+IFERROR(Y507/H507,"0")+IFERROR(Y508/H508,"0")+IFERROR(Y509/H509,"0")</f>
        <v>0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</v>
      </c>
      <c r="AA510" s="389"/>
      <c r="AB510" s="389"/>
      <c r="AC510" s="389"/>
    </row>
    <row r="511" spans="1:68" hidden="1" x14ac:dyDescent="0.2">
      <c r="A511" s="393"/>
      <c r="B511" s="393"/>
      <c r="C511" s="393"/>
      <c r="D511" s="393"/>
      <c r="E511" s="393"/>
      <c r="F511" s="393"/>
      <c r="G511" s="393"/>
      <c r="H511" s="393"/>
      <c r="I511" s="393"/>
      <c r="J511" s="393"/>
      <c r="K511" s="393"/>
      <c r="L511" s="393"/>
      <c r="M511" s="393"/>
      <c r="N511" s="393"/>
      <c r="O511" s="419"/>
      <c r="P511" s="402" t="s">
        <v>69</v>
      </c>
      <c r="Q511" s="403"/>
      <c r="R511" s="403"/>
      <c r="S511" s="403"/>
      <c r="T511" s="403"/>
      <c r="U511" s="403"/>
      <c r="V511" s="404"/>
      <c r="W511" s="37" t="s">
        <v>68</v>
      </c>
      <c r="X511" s="388">
        <f>IFERROR(SUM(X502:X509),"0")</f>
        <v>0</v>
      </c>
      <c r="Y511" s="388">
        <f>IFERROR(SUM(Y502:Y509),"0")</f>
        <v>0</v>
      </c>
      <c r="Z511" s="37"/>
      <c r="AA511" s="389"/>
      <c r="AB511" s="389"/>
      <c r="AC511" s="389"/>
    </row>
    <row r="512" spans="1:68" ht="14.25" hidden="1" customHeight="1" x14ac:dyDescent="0.25">
      <c r="A512" s="392" t="s">
        <v>145</v>
      </c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393"/>
      <c r="P512" s="393"/>
      <c r="Q512" s="393"/>
      <c r="R512" s="393"/>
      <c r="S512" s="393"/>
      <c r="T512" s="393"/>
      <c r="U512" s="393"/>
      <c r="V512" s="393"/>
      <c r="W512" s="393"/>
      <c r="X512" s="393"/>
      <c r="Y512" s="393"/>
      <c r="Z512" s="393"/>
      <c r="AA512" s="382"/>
      <c r="AB512" s="382"/>
      <c r="AC512" s="382"/>
    </row>
    <row r="513" spans="1:68" ht="16.5" hidden="1" customHeight="1" x14ac:dyDescent="0.25">
      <c r="A513" s="54" t="s">
        <v>634</v>
      </c>
      <c r="B513" s="54" t="s">
        <v>635</v>
      </c>
      <c r="C513" s="31">
        <v>4301020222</v>
      </c>
      <c r="D513" s="395">
        <v>4607091388930</v>
      </c>
      <c r="E513" s="396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55</v>
      </c>
      <c r="P513" s="6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9"/>
      <c r="R513" s="399"/>
      <c r="S513" s="399"/>
      <c r="T513" s="400"/>
      <c r="U513" s="34"/>
      <c r="V513" s="34"/>
      <c r="W513" s="35" t="s">
        <v>68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636</v>
      </c>
      <c r="B514" s="54" t="s">
        <v>637</v>
      </c>
      <c r="C514" s="31">
        <v>4301020206</v>
      </c>
      <c r="D514" s="395">
        <v>4680115880054</v>
      </c>
      <c r="E514" s="396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74</v>
      </c>
      <c r="L514" s="32"/>
      <c r="M514" s="33" t="s">
        <v>113</v>
      </c>
      <c r="N514" s="33"/>
      <c r="O514" s="32">
        <v>55</v>
      </c>
      <c r="P514" s="62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9"/>
      <c r="R514" s="399"/>
      <c r="S514" s="399"/>
      <c r="T514" s="400"/>
      <c r="U514" s="34"/>
      <c r="V514" s="34"/>
      <c r="W514" s="35" t="s">
        <v>68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18"/>
      <c r="B515" s="393"/>
      <c r="C515" s="393"/>
      <c r="D515" s="393"/>
      <c r="E515" s="393"/>
      <c r="F515" s="393"/>
      <c r="G515" s="393"/>
      <c r="H515" s="393"/>
      <c r="I515" s="393"/>
      <c r="J515" s="393"/>
      <c r="K515" s="393"/>
      <c r="L515" s="393"/>
      <c r="M515" s="393"/>
      <c r="N515" s="393"/>
      <c r="O515" s="419"/>
      <c r="P515" s="402" t="s">
        <v>69</v>
      </c>
      <c r="Q515" s="403"/>
      <c r="R515" s="403"/>
      <c r="S515" s="403"/>
      <c r="T515" s="403"/>
      <c r="U515" s="403"/>
      <c r="V515" s="404"/>
      <c r="W515" s="37" t="s">
        <v>70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19"/>
      <c r="P516" s="402" t="s">
        <v>69</v>
      </c>
      <c r="Q516" s="403"/>
      <c r="R516" s="403"/>
      <c r="S516" s="403"/>
      <c r="T516" s="403"/>
      <c r="U516" s="403"/>
      <c r="V516" s="404"/>
      <c r="W516" s="37" t="s">
        <v>68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2" t="s">
        <v>63</v>
      </c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393"/>
      <c r="P517" s="393"/>
      <c r="Q517" s="393"/>
      <c r="R517" s="393"/>
      <c r="S517" s="393"/>
      <c r="T517" s="393"/>
      <c r="U517" s="393"/>
      <c r="V517" s="393"/>
      <c r="W517" s="393"/>
      <c r="X517" s="393"/>
      <c r="Y517" s="393"/>
      <c r="Z517" s="393"/>
      <c r="AA517" s="382"/>
      <c r="AB517" s="382"/>
      <c r="AC517" s="382"/>
    </row>
    <row r="518" spans="1:68" ht="27" hidden="1" customHeight="1" x14ac:dyDescent="0.25">
      <c r="A518" s="54" t="s">
        <v>638</v>
      </c>
      <c r="B518" s="54" t="s">
        <v>639</v>
      </c>
      <c r="C518" s="31">
        <v>4301031252</v>
      </c>
      <c r="D518" s="395">
        <v>4680115883116</v>
      </c>
      <c r="E518" s="396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112</v>
      </c>
      <c r="L518" s="32"/>
      <c r="M518" s="33" t="s">
        <v>113</v>
      </c>
      <c r="N518" s="33"/>
      <c r="O518" s="32">
        <v>60</v>
      </c>
      <c r="P518" s="7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9"/>
      <c r="R518" s="399"/>
      <c r="S518" s="399"/>
      <c r="T518" s="400"/>
      <c r="U518" s="34"/>
      <c r="V518" s="34"/>
      <c r="W518" s="35" t="s">
        <v>68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640</v>
      </c>
      <c r="B519" s="54" t="s">
        <v>641</v>
      </c>
      <c r="C519" s="31">
        <v>4301031248</v>
      </c>
      <c r="D519" s="395">
        <v>4680115883093</v>
      </c>
      <c r="E519" s="396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112</v>
      </c>
      <c r="L519" s="32"/>
      <c r="M519" s="33" t="s">
        <v>67</v>
      </c>
      <c r="N519" s="33"/>
      <c r="O519" s="32">
        <v>60</v>
      </c>
      <c r="P519" s="63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9"/>
      <c r="R519" s="399"/>
      <c r="S519" s="399"/>
      <c r="T519" s="400"/>
      <c r="U519" s="34"/>
      <c r="V519" s="34"/>
      <c r="W519" s="35" t="s">
        <v>68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642</v>
      </c>
      <c r="B520" s="54" t="s">
        <v>643</v>
      </c>
      <c r="C520" s="31">
        <v>4301031250</v>
      </c>
      <c r="D520" s="395">
        <v>4680115883109</v>
      </c>
      <c r="E520" s="396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112</v>
      </c>
      <c r="L520" s="32"/>
      <c r="M520" s="33" t="s">
        <v>67</v>
      </c>
      <c r="N520" s="33"/>
      <c r="O520" s="32">
        <v>60</v>
      </c>
      <c r="P520" s="77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9"/>
      <c r="R520" s="399"/>
      <c r="S520" s="399"/>
      <c r="T520" s="400"/>
      <c r="U520" s="34"/>
      <c r="V520" s="34"/>
      <c r="W520" s="35" t="s">
        <v>68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644</v>
      </c>
      <c r="B521" s="54" t="s">
        <v>645</v>
      </c>
      <c r="C521" s="31">
        <v>4301031249</v>
      </c>
      <c r="D521" s="395">
        <v>4680115882072</v>
      </c>
      <c r="E521" s="396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74</v>
      </c>
      <c r="L521" s="32"/>
      <c r="M521" s="33" t="s">
        <v>113</v>
      </c>
      <c r="N521" s="33"/>
      <c r="O521" s="32">
        <v>60</v>
      </c>
      <c r="P521" s="7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9"/>
      <c r="R521" s="399"/>
      <c r="S521" s="399"/>
      <c r="T521" s="400"/>
      <c r="U521" s="34"/>
      <c r="V521" s="34"/>
      <c r="W521" s="35" t="s">
        <v>68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646</v>
      </c>
      <c r="B522" s="54" t="s">
        <v>647</v>
      </c>
      <c r="C522" s="31">
        <v>4301031251</v>
      </c>
      <c r="D522" s="395">
        <v>4680115882102</v>
      </c>
      <c r="E522" s="396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74</v>
      </c>
      <c r="L522" s="32"/>
      <c r="M522" s="33" t="s">
        <v>67</v>
      </c>
      <c r="N522" s="33"/>
      <c r="O522" s="32">
        <v>60</v>
      </c>
      <c r="P522" s="73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9"/>
      <c r="R522" s="399"/>
      <c r="S522" s="399"/>
      <c r="T522" s="400"/>
      <c r="U522" s="34"/>
      <c r="V522" s="34"/>
      <c r="W522" s="35" t="s">
        <v>68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648</v>
      </c>
      <c r="B523" s="54" t="s">
        <v>649</v>
      </c>
      <c r="C523" s="31">
        <v>4301031253</v>
      </c>
      <c r="D523" s="395">
        <v>4680115882096</v>
      </c>
      <c r="E523" s="396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74</v>
      </c>
      <c r="L523" s="32"/>
      <c r="M523" s="33" t="s">
        <v>67</v>
      </c>
      <c r="N523" s="33"/>
      <c r="O523" s="32">
        <v>60</v>
      </c>
      <c r="P523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9"/>
      <c r="R523" s="399"/>
      <c r="S523" s="399"/>
      <c r="T523" s="400"/>
      <c r="U523" s="34"/>
      <c r="V523" s="34"/>
      <c r="W523" s="35" t="s">
        <v>68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18"/>
      <c r="B524" s="393"/>
      <c r="C524" s="393"/>
      <c r="D524" s="393"/>
      <c r="E524" s="393"/>
      <c r="F524" s="393"/>
      <c r="G524" s="393"/>
      <c r="H524" s="393"/>
      <c r="I524" s="393"/>
      <c r="J524" s="393"/>
      <c r="K524" s="393"/>
      <c r="L524" s="393"/>
      <c r="M524" s="393"/>
      <c r="N524" s="393"/>
      <c r="O524" s="419"/>
      <c r="P524" s="402" t="s">
        <v>69</v>
      </c>
      <c r="Q524" s="403"/>
      <c r="R524" s="403"/>
      <c r="S524" s="403"/>
      <c r="T524" s="403"/>
      <c r="U524" s="403"/>
      <c r="V524" s="404"/>
      <c r="W524" s="37" t="s">
        <v>70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3"/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419"/>
      <c r="P525" s="402" t="s">
        <v>69</v>
      </c>
      <c r="Q525" s="403"/>
      <c r="R525" s="403"/>
      <c r="S525" s="403"/>
      <c r="T525" s="403"/>
      <c r="U525" s="403"/>
      <c r="V525" s="404"/>
      <c r="W525" s="37" t="s">
        <v>68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2" t="s">
        <v>71</v>
      </c>
      <c r="B526" s="393"/>
      <c r="C526" s="393"/>
      <c r="D526" s="393"/>
      <c r="E526" s="393"/>
      <c r="F526" s="393"/>
      <c r="G526" s="393"/>
      <c r="H526" s="393"/>
      <c r="I526" s="393"/>
      <c r="J526" s="393"/>
      <c r="K526" s="393"/>
      <c r="L526" s="393"/>
      <c r="M526" s="393"/>
      <c r="N526" s="393"/>
      <c r="O526" s="393"/>
      <c r="P526" s="393"/>
      <c r="Q526" s="393"/>
      <c r="R526" s="393"/>
      <c r="S526" s="393"/>
      <c r="T526" s="393"/>
      <c r="U526" s="393"/>
      <c r="V526" s="393"/>
      <c r="W526" s="393"/>
      <c r="X526" s="393"/>
      <c r="Y526" s="393"/>
      <c r="Z526" s="393"/>
      <c r="AA526" s="382"/>
      <c r="AB526" s="382"/>
      <c r="AC526" s="382"/>
    </row>
    <row r="527" spans="1:68" ht="16.5" hidden="1" customHeight="1" x14ac:dyDescent="0.25">
      <c r="A527" s="54" t="s">
        <v>650</v>
      </c>
      <c r="B527" s="54" t="s">
        <v>651</v>
      </c>
      <c r="C527" s="31">
        <v>4301051230</v>
      </c>
      <c r="D527" s="395">
        <v>4607091383409</v>
      </c>
      <c r="E527" s="396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112</v>
      </c>
      <c r="L527" s="32"/>
      <c r="M527" s="33" t="s">
        <v>67</v>
      </c>
      <c r="N527" s="33"/>
      <c r="O527" s="32">
        <v>45</v>
      </c>
      <c r="P527" s="74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9"/>
      <c r="R527" s="399"/>
      <c r="S527" s="399"/>
      <c r="T527" s="400"/>
      <c r="U527" s="34"/>
      <c r="V527" s="34"/>
      <c r="W527" s="35" t="s">
        <v>68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652</v>
      </c>
      <c r="B528" s="54" t="s">
        <v>653</v>
      </c>
      <c r="C528" s="31">
        <v>4301051231</v>
      </c>
      <c r="D528" s="395">
        <v>4607091383416</v>
      </c>
      <c r="E528" s="396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112</v>
      </c>
      <c r="L528" s="32"/>
      <c r="M528" s="33" t="s">
        <v>67</v>
      </c>
      <c r="N528" s="33"/>
      <c r="O528" s="32">
        <v>45</v>
      </c>
      <c r="P528" s="45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9"/>
      <c r="R528" s="399"/>
      <c r="S528" s="399"/>
      <c r="T528" s="400"/>
      <c r="U528" s="34"/>
      <c r="V528" s="34"/>
      <c r="W528" s="35" t="s">
        <v>68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654</v>
      </c>
      <c r="B529" s="54" t="s">
        <v>655</v>
      </c>
      <c r="C529" s="31">
        <v>4301051058</v>
      </c>
      <c r="D529" s="395">
        <v>4680115883536</v>
      </c>
      <c r="E529" s="396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74</v>
      </c>
      <c r="L529" s="32"/>
      <c r="M529" s="33" t="s">
        <v>67</v>
      </c>
      <c r="N529" s="33"/>
      <c r="O529" s="32">
        <v>45</v>
      </c>
      <c r="P529" s="6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9"/>
      <c r="R529" s="399"/>
      <c r="S529" s="399"/>
      <c r="T529" s="400"/>
      <c r="U529" s="34"/>
      <c r="V529" s="34"/>
      <c r="W529" s="35" t="s">
        <v>68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18"/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419"/>
      <c r="P530" s="402" t="s">
        <v>69</v>
      </c>
      <c r="Q530" s="403"/>
      <c r="R530" s="403"/>
      <c r="S530" s="403"/>
      <c r="T530" s="403"/>
      <c r="U530" s="403"/>
      <c r="V530" s="404"/>
      <c r="W530" s="37" t="s">
        <v>70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3"/>
      <c r="B531" s="393"/>
      <c r="C531" s="393"/>
      <c r="D531" s="393"/>
      <c r="E531" s="393"/>
      <c r="F531" s="393"/>
      <c r="G531" s="393"/>
      <c r="H531" s="393"/>
      <c r="I531" s="393"/>
      <c r="J531" s="393"/>
      <c r="K531" s="393"/>
      <c r="L531" s="393"/>
      <c r="M531" s="393"/>
      <c r="N531" s="393"/>
      <c r="O531" s="419"/>
      <c r="P531" s="402" t="s">
        <v>69</v>
      </c>
      <c r="Q531" s="403"/>
      <c r="R531" s="403"/>
      <c r="S531" s="403"/>
      <c r="T531" s="403"/>
      <c r="U531" s="403"/>
      <c r="V531" s="404"/>
      <c r="W531" s="37" t="s">
        <v>68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2" t="s">
        <v>180</v>
      </c>
      <c r="B532" s="393"/>
      <c r="C532" s="393"/>
      <c r="D532" s="393"/>
      <c r="E532" s="393"/>
      <c r="F532" s="393"/>
      <c r="G532" s="393"/>
      <c r="H532" s="393"/>
      <c r="I532" s="393"/>
      <c r="J532" s="393"/>
      <c r="K532" s="393"/>
      <c r="L532" s="393"/>
      <c r="M532" s="393"/>
      <c r="N532" s="393"/>
      <c r="O532" s="393"/>
      <c r="P532" s="393"/>
      <c r="Q532" s="393"/>
      <c r="R532" s="393"/>
      <c r="S532" s="393"/>
      <c r="T532" s="393"/>
      <c r="U532" s="393"/>
      <c r="V532" s="393"/>
      <c r="W532" s="393"/>
      <c r="X532" s="393"/>
      <c r="Y532" s="393"/>
      <c r="Z532" s="393"/>
      <c r="AA532" s="382"/>
      <c r="AB532" s="382"/>
      <c r="AC532" s="382"/>
    </row>
    <row r="533" spans="1:68" ht="27" hidden="1" customHeight="1" x14ac:dyDescent="0.25">
      <c r="A533" s="54" t="s">
        <v>656</v>
      </c>
      <c r="B533" s="54" t="s">
        <v>657</v>
      </c>
      <c r="C533" s="31">
        <v>4301060436</v>
      </c>
      <c r="D533" s="395">
        <v>4680115885936</v>
      </c>
      <c r="E533" s="396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112</v>
      </c>
      <c r="L533" s="32"/>
      <c r="M533" s="33" t="s">
        <v>67</v>
      </c>
      <c r="N533" s="33"/>
      <c r="O533" s="32">
        <v>35</v>
      </c>
      <c r="P533" s="573" t="s">
        <v>658</v>
      </c>
      <c r="Q533" s="399"/>
      <c r="R533" s="399"/>
      <c r="S533" s="399"/>
      <c r="T533" s="400"/>
      <c r="U533" s="34"/>
      <c r="V533" s="34"/>
      <c r="W533" s="35" t="s">
        <v>68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169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659</v>
      </c>
      <c r="B534" s="54" t="s">
        <v>660</v>
      </c>
      <c r="C534" s="31">
        <v>4301060363</v>
      </c>
      <c r="D534" s="395">
        <v>4680115885035</v>
      </c>
      <c r="E534" s="396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112</v>
      </c>
      <c r="L534" s="32"/>
      <c r="M534" s="33" t="s">
        <v>67</v>
      </c>
      <c r="N534" s="33"/>
      <c r="O534" s="32">
        <v>35</v>
      </c>
      <c r="P534" s="4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9"/>
      <c r="R534" s="399"/>
      <c r="S534" s="399"/>
      <c r="T534" s="400"/>
      <c r="U534" s="34"/>
      <c r="V534" s="34"/>
      <c r="W534" s="35" t="s">
        <v>68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18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19"/>
      <c r="P535" s="402" t="s">
        <v>69</v>
      </c>
      <c r="Q535" s="403"/>
      <c r="R535" s="403"/>
      <c r="S535" s="403"/>
      <c r="T535" s="403"/>
      <c r="U535" s="403"/>
      <c r="V535" s="404"/>
      <c r="W535" s="37" t="s">
        <v>70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19"/>
      <c r="P536" s="402" t="s">
        <v>69</v>
      </c>
      <c r="Q536" s="403"/>
      <c r="R536" s="403"/>
      <c r="S536" s="403"/>
      <c r="T536" s="403"/>
      <c r="U536" s="403"/>
      <c r="V536" s="404"/>
      <c r="W536" s="37" t="s">
        <v>68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06" t="s">
        <v>661</v>
      </c>
      <c r="B537" s="407"/>
      <c r="C537" s="407"/>
      <c r="D537" s="407"/>
      <c r="E537" s="407"/>
      <c r="F537" s="407"/>
      <c r="G537" s="407"/>
      <c r="H537" s="407"/>
      <c r="I537" s="407"/>
      <c r="J537" s="407"/>
      <c r="K537" s="407"/>
      <c r="L537" s="407"/>
      <c r="M537" s="407"/>
      <c r="N537" s="407"/>
      <c r="O537" s="407"/>
      <c r="P537" s="407"/>
      <c r="Q537" s="407"/>
      <c r="R537" s="407"/>
      <c r="S537" s="407"/>
      <c r="T537" s="407"/>
      <c r="U537" s="407"/>
      <c r="V537" s="407"/>
      <c r="W537" s="407"/>
      <c r="X537" s="407"/>
      <c r="Y537" s="407"/>
      <c r="Z537" s="407"/>
      <c r="AA537" s="48"/>
      <c r="AB537" s="48"/>
      <c r="AC537" s="48"/>
    </row>
    <row r="538" spans="1:68" ht="16.5" hidden="1" customHeight="1" x14ac:dyDescent="0.25">
      <c r="A538" s="397" t="s">
        <v>661</v>
      </c>
      <c r="B538" s="393"/>
      <c r="C538" s="393"/>
      <c r="D538" s="393"/>
      <c r="E538" s="393"/>
      <c r="F538" s="393"/>
      <c r="G538" s="393"/>
      <c r="H538" s="393"/>
      <c r="I538" s="393"/>
      <c r="J538" s="393"/>
      <c r="K538" s="393"/>
      <c r="L538" s="393"/>
      <c r="M538" s="393"/>
      <c r="N538" s="393"/>
      <c r="O538" s="393"/>
      <c r="P538" s="393"/>
      <c r="Q538" s="393"/>
      <c r="R538" s="393"/>
      <c r="S538" s="393"/>
      <c r="T538" s="393"/>
      <c r="U538" s="393"/>
      <c r="V538" s="393"/>
      <c r="W538" s="393"/>
      <c r="X538" s="393"/>
      <c r="Y538" s="393"/>
      <c r="Z538" s="393"/>
      <c r="AA538" s="381"/>
      <c r="AB538" s="381"/>
      <c r="AC538" s="381"/>
    </row>
    <row r="539" spans="1:68" ht="14.25" hidden="1" customHeight="1" x14ac:dyDescent="0.25">
      <c r="A539" s="392" t="s">
        <v>109</v>
      </c>
      <c r="B539" s="393"/>
      <c r="C539" s="393"/>
      <c r="D539" s="393"/>
      <c r="E539" s="393"/>
      <c r="F539" s="393"/>
      <c r="G539" s="393"/>
      <c r="H539" s="393"/>
      <c r="I539" s="393"/>
      <c r="J539" s="393"/>
      <c r="K539" s="393"/>
      <c r="L539" s="393"/>
      <c r="M539" s="393"/>
      <c r="N539" s="393"/>
      <c r="O539" s="393"/>
      <c r="P539" s="393"/>
      <c r="Q539" s="393"/>
      <c r="R539" s="393"/>
      <c r="S539" s="393"/>
      <c r="T539" s="393"/>
      <c r="U539" s="393"/>
      <c r="V539" s="393"/>
      <c r="W539" s="393"/>
      <c r="X539" s="393"/>
      <c r="Y539" s="393"/>
      <c r="Z539" s="393"/>
      <c r="AA539" s="382"/>
      <c r="AB539" s="382"/>
      <c r="AC539" s="382"/>
    </row>
    <row r="540" spans="1:68" ht="27" hidden="1" customHeight="1" x14ac:dyDescent="0.25">
      <c r="A540" s="54" t="s">
        <v>662</v>
      </c>
      <c r="B540" s="54" t="s">
        <v>663</v>
      </c>
      <c r="C540" s="31">
        <v>4301011763</v>
      </c>
      <c r="D540" s="395">
        <v>4640242181011</v>
      </c>
      <c r="E540" s="396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112</v>
      </c>
      <c r="L540" s="32"/>
      <c r="M540" s="33" t="s">
        <v>115</v>
      </c>
      <c r="N540" s="33"/>
      <c r="O540" s="32">
        <v>55</v>
      </c>
      <c r="P540" s="553" t="s">
        <v>664</v>
      </c>
      <c r="Q540" s="399"/>
      <c r="R540" s="399"/>
      <c r="S540" s="399"/>
      <c r="T540" s="400"/>
      <c r="U540" s="34"/>
      <c r="V540" s="34"/>
      <c r="W540" s="35" t="s">
        <v>68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665</v>
      </c>
      <c r="B541" s="54" t="s">
        <v>666</v>
      </c>
      <c r="C541" s="31">
        <v>4301011585</v>
      </c>
      <c r="D541" s="395">
        <v>4640242180441</v>
      </c>
      <c r="E541" s="396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112</v>
      </c>
      <c r="L541" s="32"/>
      <c r="M541" s="33" t="s">
        <v>113</v>
      </c>
      <c r="N541" s="33"/>
      <c r="O541" s="32">
        <v>50</v>
      </c>
      <c r="P541" s="548" t="s">
        <v>667</v>
      </c>
      <c r="Q541" s="399"/>
      <c r="R541" s="399"/>
      <c r="S541" s="399"/>
      <c r="T541" s="400"/>
      <c r="U541" s="34"/>
      <c r="V541" s="34"/>
      <c r="W541" s="35" t="s">
        <v>68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668</v>
      </c>
      <c r="B542" s="54" t="s">
        <v>669</v>
      </c>
      <c r="C542" s="31">
        <v>4301011584</v>
      </c>
      <c r="D542" s="395">
        <v>4640242180564</v>
      </c>
      <c r="E542" s="396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112</v>
      </c>
      <c r="L542" s="32"/>
      <c r="M542" s="33" t="s">
        <v>113</v>
      </c>
      <c r="N542" s="33"/>
      <c r="O542" s="32">
        <v>50</v>
      </c>
      <c r="P542" s="715" t="s">
        <v>670</v>
      </c>
      <c r="Q542" s="399"/>
      <c r="R542" s="399"/>
      <c r="S542" s="399"/>
      <c r="T542" s="400"/>
      <c r="U542" s="34"/>
      <c r="V542" s="34"/>
      <c r="W542" s="35" t="s">
        <v>68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671</v>
      </c>
      <c r="B543" s="54" t="s">
        <v>672</v>
      </c>
      <c r="C543" s="31">
        <v>4301011762</v>
      </c>
      <c r="D543" s="395">
        <v>4640242180922</v>
      </c>
      <c r="E543" s="396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112</v>
      </c>
      <c r="L543" s="32"/>
      <c r="M543" s="33" t="s">
        <v>113</v>
      </c>
      <c r="N543" s="33"/>
      <c r="O543" s="32">
        <v>55</v>
      </c>
      <c r="P543" s="626" t="s">
        <v>673</v>
      </c>
      <c r="Q543" s="399"/>
      <c r="R543" s="399"/>
      <c r="S543" s="399"/>
      <c r="T543" s="400"/>
      <c r="U543" s="34"/>
      <c r="V543" s="34"/>
      <c r="W543" s="35" t="s">
        <v>68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674</v>
      </c>
      <c r="B544" s="54" t="s">
        <v>675</v>
      </c>
      <c r="C544" s="31">
        <v>4301011764</v>
      </c>
      <c r="D544" s="395">
        <v>4640242181189</v>
      </c>
      <c r="E544" s="396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74</v>
      </c>
      <c r="L544" s="32"/>
      <c r="M544" s="33" t="s">
        <v>115</v>
      </c>
      <c r="N544" s="33"/>
      <c r="O544" s="32">
        <v>55</v>
      </c>
      <c r="P544" s="634" t="s">
        <v>676</v>
      </c>
      <c r="Q544" s="399"/>
      <c r="R544" s="399"/>
      <c r="S544" s="399"/>
      <c r="T544" s="400"/>
      <c r="U544" s="34"/>
      <c r="V544" s="34"/>
      <c r="W544" s="35" t="s">
        <v>68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677</v>
      </c>
      <c r="B545" s="54" t="s">
        <v>678</v>
      </c>
      <c r="C545" s="31">
        <v>4301011551</v>
      </c>
      <c r="D545" s="395">
        <v>4640242180038</v>
      </c>
      <c r="E545" s="396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74</v>
      </c>
      <c r="L545" s="32"/>
      <c r="M545" s="33" t="s">
        <v>113</v>
      </c>
      <c r="N545" s="33"/>
      <c r="O545" s="32">
        <v>50</v>
      </c>
      <c r="P545" s="640" t="s">
        <v>679</v>
      </c>
      <c r="Q545" s="399"/>
      <c r="R545" s="399"/>
      <c r="S545" s="399"/>
      <c r="T545" s="400"/>
      <c r="U545" s="34"/>
      <c r="V545" s="34"/>
      <c r="W545" s="35" t="s">
        <v>68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680</v>
      </c>
      <c r="B546" s="54" t="s">
        <v>681</v>
      </c>
      <c r="C546" s="31">
        <v>4301011765</v>
      </c>
      <c r="D546" s="395">
        <v>4640242181172</v>
      </c>
      <c r="E546" s="396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74</v>
      </c>
      <c r="L546" s="32"/>
      <c r="M546" s="33" t="s">
        <v>113</v>
      </c>
      <c r="N546" s="33"/>
      <c r="O546" s="32">
        <v>55</v>
      </c>
      <c r="P546" s="703" t="s">
        <v>682</v>
      </c>
      <c r="Q546" s="399"/>
      <c r="R546" s="399"/>
      <c r="S546" s="399"/>
      <c r="T546" s="400"/>
      <c r="U546" s="34"/>
      <c r="V546" s="34"/>
      <c r="W546" s="35" t="s">
        <v>68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18"/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419"/>
      <c r="P547" s="402" t="s">
        <v>69</v>
      </c>
      <c r="Q547" s="403"/>
      <c r="R547" s="403"/>
      <c r="S547" s="403"/>
      <c r="T547" s="403"/>
      <c r="U547" s="403"/>
      <c r="V547" s="404"/>
      <c r="W547" s="37" t="s">
        <v>70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3"/>
      <c r="B548" s="393"/>
      <c r="C548" s="393"/>
      <c r="D548" s="393"/>
      <c r="E548" s="393"/>
      <c r="F548" s="393"/>
      <c r="G548" s="393"/>
      <c r="H548" s="393"/>
      <c r="I548" s="393"/>
      <c r="J548" s="393"/>
      <c r="K548" s="393"/>
      <c r="L548" s="393"/>
      <c r="M548" s="393"/>
      <c r="N548" s="393"/>
      <c r="O548" s="419"/>
      <c r="P548" s="402" t="s">
        <v>69</v>
      </c>
      <c r="Q548" s="403"/>
      <c r="R548" s="403"/>
      <c r="S548" s="403"/>
      <c r="T548" s="403"/>
      <c r="U548" s="403"/>
      <c r="V548" s="404"/>
      <c r="W548" s="37" t="s">
        <v>68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2" t="s">
        <v>145</v>
      </c>
      <c r="B549" s="393"/>
      <c r="C549" s="393"/>
      <c r="D549" s="393"/>
      <c r="E549" s="393"/>
      <c r="F549" s="393"/>
      <c r="G549" s="393"/>
      <c r="H549" s="393"/>
      <c r="I549" s="393"/>
      <c r="J549" s="393"/>
      <c r="K549" s="393"/>
      <c r="L549" s="393"/>
      <c r="M549" s="393"/>
      <c r="N549" s="393"/>
      <c r="O549" s="393"/>
      <c r="P549" s="393"/>
      <c r="Q549" s="393"/>
      <c r="R549" s="393"/>
      <c r="S549" s="393"/>
      <c r="T549" s="393"/>
      <c r="U549" s="393"/>
      <c r="V549" s="393"/>
      <c r="W549" s="393"/>
      <c r="X549" s="393"/>
      <c r="Y549" s="393"/>
      <c r="Z549" s="393"/>
      <c r="AA549" s="382"/>
      <c r="AB549" s="382"/>
      <c r="AC549" s="382"/>
    </row>
    <row r="550" spans="1:68" ht="16.5" hidden="1" customHeight="1" x14ac:dyDescent="0.25">
      <c r="A550" s="54" t="s">
        <v>683</v>
      </c>
      <c r="B550" s="54" t="s">
        <v>684</v>
      </c>
      <c r="C550" s="31">
        <v>4301020269</v>
      </c>
      <c r="D550" s="395">
        <v>4640242180519</v>
      </c>
      <c r="E550" s="396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112</v>
      </c>
      <c r="L550" s="32"/>
      <c r="M550" s="33" t="s">
        <v>115</v>
      </c>
      <c r="N550" s="33"/>
      <c r="O550" s="32">
        <v>50</v>
      </c>
      <c r="P550" s="734" t="s">
        <v>685</v>
      </c>
      <c r="Q550" s="399"/>
      <c r="R550" s="399"/>
      <c r="S550" s="399"/>
      <c r="T550" s="400"/>
      <c r="U550" s="34"/>
      <c r="V550" s="34"/>
      <c r="W550" s="35" t="s">
        <v>68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686</v>
      </c>
      <c r="B551" s="54" t="s">
        <v>687</v>
      </c>
      <c r="C551" s="31">
        <v>4301020260</v>
      </c>
      <c r="D551" s="395">
        <v>4640242180526</v>
      </c>
      <c r="E551" s="396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112</v>
      </c>
      <c r="L551" s="32"/>
      <c r="M551" s="33" t="s">
        <v>113</v>
      </c>
      <c r="N551" s="33"/>
      <c r="O551" s="32">
        <v>50</v>
      </c>
      <c r="P551" s="509" t="s">
        <v>688</v>
      </c>
      <c r="Q551" s="399"/>
      <c r="R551" s="399"/>
      <c r="S551" s="399"/>
      <c r="T551" s="400"/>
      <c r="U551" s="34"/>
      <c r="V551" s="34"/>
      <c r="W551" s="35" t="s">
        <v>68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689</v>
      </c>
      <c r="B552" s="54" t="s">
        <v>690</v>
      </c>
      <c r="C552" s="31">
        <v>4301020309</v>
      </c>
      <c r="D552" s="395">
        <v>4640242180090</v>
      </c>
      <c r="E552" s="396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112</v>
      </c>
      <c r="L552" s="32"/>
      <c r="M552" s="33" t="s">
        <v>113</v>
      </c>
      <c r="N552" s="33"/>
      <c r="O552" s="32">
        <v>50</v>
      </c>
      <c r="P552" s="654" t="s">
        <v>691</v>
      </c>
      <c r="Q552" s="399"/>
      <c r="R552" s="399"/>
      <c r="S552" s="399"/>
      <c r="T552" s="400"/>
      <c r="U552" s="34"/>
      <c r="V552" s="34"/>
      <c r="W552" s="35" t="s">
        <v>68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692</v>
      </c>
      <c r="B553" s="54" t="s">
        <v>693</v>
      </c>
      <c r="C553" s="31">
        <v>4301020295</v>
      </c>
      <c r="D553" s="395">
        <v>4640242181363</v>
      </c>
      <c r="E553" s="396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74</v>
      </c>
      <c r="L553" s="32"/>
      <c r="M553" s="33" t="s">
        <v>113</v>
      </c>
      <c r="N553" s="33"/>
      <c r="O553" s="32">
        <v>50</v>
      </c>
      <c r="P553" s="710" t="s">
        <v>694</v>
      </c>
      <c r="Q553" s="399"/>
      <c r="R553" s="399"/>
      <c r="S553" s="399"/>
      <c r="T553" s="400"/>
      <c r="U553" s="34"/>
      <c r="V553" s="34"/>
      <c r="W553" s="35" t="s">
        <v>68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18"/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419"/>
      <c r="P554" s="402" t="s">
        <v>69</v>
      </c>
      <c r="Q554" s="403"/>
      <c r="R554" s="403"/>
      <c r="S554" s="403"/>
      <c r="T554" s="403"/>
      <c r="U554" s="403"/>
      <c r="V554" s="404"/>
      <c r="W554" s="37" t="s">
        <v>70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3"/>
      <c r="B555" s="393"/>
      <c r="C555" s="393"/>
      <c r="D555" s="393"/>
      <c r="E555" s="393"/>
      <c r="F555" s="393"/>
      <c r="G555" s="393"/>
      <c r="H555" s="393"/>
      <c r="I555" s="393"/>
      <c r="J555" s="393"/>
      <c r="K555" s="393"/>
      <c r="L555" s="393"/>
      <c r="M555" s="393"/>
      <c r="N555" s="393"/>
      <c r="O555" s="419"/>
      <c r="P555" s="402" t="s">
        <v>69</v>
      </c>
      <c r="Q555" s="403"/>
      <c r="R555" s="403"/>
      <c r="S555" s="403"/>
      <c r="T555" s="403"/>
      <c r="U555" s="403"/>
      <c r="V555" s="404"/>
      <c r="W555" s="37" t="s">
        <v>68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2" t="s">
        <v>63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382"/>
      <c r="AB556" s="382"/>
      <c r="AC556" s="382"/>
    </row>
    <row r="557" spans="1:68" ht="27" hidden="1" customHeight="1" x14ac:dyDescent="0.25">
      <c r="A557" s="54" t="s">
        <v>695</v>
      </c>
      <c r="B557" s="54" t="s">
        <v>696</v>
      </c>
      <c r="C557" s="31">
        <v>4301031280</v>
      </c>
      <c r="D557" s="395">
        <v>4640242180816</v>
      </c>
      <c r="E557" s="396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74</v>
      </c>
      <c r="L557" s="32"/>
      <c r="M557" s="33" t="s">
        <v>67</v>
      </c>
      <c r="N557" s="33"/>
      <c r="O557" s="32">
        <v>40</v>
      </c>
      <c r="P557" s="519" t="s">
        <v>697</v>
      </c>
      <c r="Q557" s="399"/>
      <c r="R557" s="399"/>
      <c r="S557" s="399"/>
      <c r="T557" s="400"/>
      <c r="U557" s="34"/>
      <c r="V557" s="34"/>
      <c r="W557" s="35" t="s">
        <v>68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customHeight="1" x14ac:dyDescent="0.25">
      <c r="A558" s="54" t="s">
        <v>698</v>
      </c>
      <c r="B558" s="54" t="s">
        <v>699</v>
      </c>
      <c r="C558" s="31">
        <v>4301031244</v>
      </c>
      <c r="D558" s="395">
        <v>4640242180595</v>
      </c>
      <c r="E558" s="396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74</v>
      </c>
      <c r="L558" s="32"/>
      <c r="M558" s="33" t="s">
        <v>67</v>
      </c>
      <c r="N558" s="33"/>
      <c r="O558" s="32">
        <v>40</v>
      </c>
      <c r="P558" s="631" t="s">
        <v>700</v>
      </c>
      <c r="Q558" s="399"/>
      <c r="R558" s="399"/>
      <c r="S558" s="399"/>
      <c r="T558" s="400"/>
      <c r="U558" s="34"/>
      <c r="V558" s="34"/>
      <c r="W558" s="35" t="s">
        <v>68</v>
      </c>
      <c r="X558" s="386">
        <v>180</v>
      </c>
      <c r="Y558" s="387">
        <f t="shared" si="99"/>
        <v>180.6</v>
      </c>
      <c r="Z558" s="36">
        <f>IFERROR(IF(Y558=0,"",ROUNDUP(Y558/H558,0)*0.00753),"")</f>
        <v>0.32379000000000002</v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191.14285714285711</v>
      </c>
      <c r="BN558" s="64">
        <f t="shared" si="101"/>
        <v>191.78</v>
      </c>
      <c r="BO558" s="64">
        <f t="shared" si="102"/>
        <v>0.27472527472527469</v>
      </c>
      <c r="BP558" s="64">
        <f t="shared" si="103"/>
        <v>0.27564102564102561</v>
      </c>
    </row>
    <row r="559" spans="1:68" ht="27" hidden="1" customHeight="1" x14ac:dyDescent="0.25">
      <c r="A559" s="54" t="s">
        <v>701</v>
      </c>
      <c r="B559" s="54" t="s">
        <v>702</v>
      </c>
      <c r="C559" s="31">
        <v>4301031289</v>
      </c>
      <c r="D559" s="395">
        <v>4640242181615</v>
      </c>
      <c r="E559" s="396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74</v>
      </c>
      <c r="L559" s="32"/>
      <c r="M559" s="33" t="s">
        <v>67</v>
      </c>
      <c r="N559" s="33"/>
      <c r="O559" s="32">
        <v>45</v>
      </c>
      <c r="P559" s="562" t="s">
        <v>703</v>
      </c>
      <c r="Q559" s="399"/>
      <c r="R559" s="399"/>
      <c r="S559" s="399"/>
      <c r="T559" s="400"/>
      <c r="U559" s="34"/>
      <c r="V559" s="34"/>
      <c r="W559" s="35" t="s">
        <v>68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704</v>
      </c>
      <c r="B560" s="54" t="s">
        <v>705</v>
      </c>
      <c r="C560" s="31">
        <v>4301031285</v>
      </c>
      <c r="D560" s="395">
        <v>4640242181639</v>
      </c>
      <c r="E560" s="396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74</v>
      </c>
      <c r="L560" s="32"/>
      <c r="M560" s="33" t="s">
        <v>67</v>
      </c>
      <c r="N560" s="33"/>
      <c r="O560" s="32">
        <v>45</v>
      </c>
      <c r="P560" s="499" t="s">
        <v>706</v>
      </c>
      <c r="Q560" s="399"/>
      <c r="R560" s="399"/>
      <c r="S560" s="399"/>
      <c r="T560" s="400"/>
      <c r="U560" s="34"/>
      <c r="V560" s="34"/>
      <c r="W560" s="35" t="s">
        <v>68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707</v>
      </c>
      <c r="B561" s="54" t="s">
        <v>708</v>
      </c>
      <c r="C561" s="31">
        <v>4301031287</v>
      </c>
      <c r="D561" s="395">
        <v>4640242181622</v>
      </c>
      <c r="E561" s="396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74</v>
      </c>
      <c r="L561" s="32"/>
      <c r="M561" s="33" t="s">
        <v>67</v>
      </c>
      <c r="N561" s="33"/>
      <c r="O561" s="32">
        <v>45</v>
      </c>
      <c r="P561" s="576" t="s">
        <v>709</v>
      </c>
      <c r="Q561" s="399"/>
      <c r="R561" s="399"/>
      <c r="S561" s="399"/>
      <c r="T561" s="400"/>
      <c r="U561" s="34"/>
      <c r="V561" s="34"/>
      <c r="W561" s="35" t="s">
        <v>68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710</v>
      </c>
      <c r="B562" s="54" t="s">
        <v>711</v>
      </c>
      <c r="C562" s="31">
        <v>4301031203</v>
      </c>
      <c r="D562" s="395">
        <v>4640242180908</v>
      </c>
      <c r="E562" s="396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66</v>
      </c>
      <c r="L562" s="32"/>
      <c r="M562" s="33" t="s">
        <v>67</v>
      </c>
      <c r="N562" s="33"/>
      <c r="O562" s="32">
        <v>40</v>
      </c>
      <c r="P562" s="748" t="s">
        <v>712</v>
      </c>
      <c r="Q562" s="399"/>
      <c r="R562" s="399"/>
      <c r="S562" s="399"/>
      <c r="T562" s="400"/>
      <c r="U562" s="34"/>
      <c r="V562" s="34"/>
      <c r="W562" s="35" t="s">
        <v>68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713</v>
      </c>
      <c r="B563" s="54" t="s">
        <v>714</v>
      </c>
      <c r="C563" s="31">
        <v>4301031200</v>
      </c>
      <c r="D563" s="395">
        <v>4640242180489</v>
      </c>
      <c r="E563" s="396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66</v>
      </c>
      <c r="L563" s="32"/>
      <c r="M563" s="33" t="s">
        <v>67</v>
      </c>
      <c r="N563" s="33"/>
      <c r="O563" s="32">
        <v>40</v>
      </c>
      <c r="P563" s="729" t="s">
        <v>715</v>
      </c>
      <c r="Q563" s="399"/>
      <c r="R563" s="399"/>
      <c r="S563" s="399"/>
      <c r="T563" s="400"/>
      <c r="U563" s="34"/>
      <c r="V563" s="34"/>
      <c r="W563" s="35" t="s">
        <v>68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x14ac:dyDescent="0.2">
      <c r="A564" s="418"/>
      <c r="B564" s="393"/>
      <c r="C564" s="393"/>
      <c r="D564" s="393"/>
      <c r="E564" s="393"/>
      <c r="F564" s="393"/>
      <c r="G564" s="393"/>
      <c r="H564" s="393"/>
      <c r="I564" s="393"/>
      <c r="J564" s="393"/>
      <c r="K564" s="393"/>
      <c r="L564" s="393"/>
      <c r="M564" s="393"/>
      <c r="N564" s="393"/>
      <c r="O564" s="419"/>
      <c r="P564" s="402" t="s">
        <v>69</v>
      </c>
      <c r="Q564" s="403"/>
      <c r="R564" s="403"/>
      <c r="S564" s="403"/>
      <c r="T564" s="403"/>
      <c r="U564" s="403"/>
      <c r="V564" s="404"/>
      <c r="W564" s="37" t="s">
        <v>70</v>
      </c>
      <c r="X564" s="388">
        <f>IFERROR(X557/H557,"0")+IFERROR(X558/H558,"0")+IFERROR(X559/H559,"0")+IFERROR(X560/H560,"0")+IFERROR(X561/H561,"0")+IFERROR(X562/H562,"0")+IFERROR(X563/H563,"0")</f>
        <v>42.857142857142854</v>
      </c>
      <c r="Y564" s="388">
        <f>IFERROR(Y557/H557,"0")+IFERROR(Y558/H558,"0")+IFERROR(Y559/H559,"0")+IFERROR(Y560/H560,"0")+IFERROR(Y561/H561,"0")+IFERROR(Y562/H562,"0")+IFERROR(Y563/H563,"0")</f>
        <v>43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0.32379000000000002</v>
      </c>
      <c r="AA564" s="389"/>
      <c r="AB564" s="389"/>
      <c r="AC564" s="389"/>
    </row>
    <row r="565" spans="1:68" x14ac:dyDescent="0.2">
      <c r="A565" s="39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19"/>
      <c r="P565" s="402" t="s">
        <v>69</v>
      </c>
      <c r="Q565" s="403"/>
      <c r="R565" s="403"/>
      <c r="S565" s="403"/>
      <c r="T565" s="403"/>
      <c r="U565" s="403"/>
      <c r="V565" s="404"/>
      <c r="W565" s="37" t="s">
        <v>68</v>
      </c>
      <c r="X565" s="388">
        <f>IFERROR(SUM(X557:X563),"0")</f>
        <v>180</v>
      </c>
      <c r="Y565" s="388">
        <f>IFERROR(SUM(Y557:Y563),"0")</f>
        <v>180.6</v>
      </c>
      <c r="Z565" s="37"/>
      <c r="AA565" s="389"/>
      <c r="AB565" s="389"/>
      <c r="AC565" s="389"/>
    </row>
    <row r="566" spans="1:68" ht="14.25" hidden="1" customHeight="1" x14ac:dyDescent="0.25">
      <c r="A566" s="392" t="s">
        <v>71</v>
      </c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393"/>
      <c r="P566" s="393"/>
      <c r="Q566" s="393"/>
      <c r="R566" s="393"/>
      <c r="S566" s="393"/>
      <c r="T566" s="393"/>
      <c r="U566" s="393"/>
      <c r="V566" s="393"/>
      <c r="W566" s="393"/>
      <c r="X566" s="393"/>
      <c r="Y566" s="393"/>
      <c r="Z566" s="393"/>
      <c r="AA566" s="382"/>
      <c r="AB566" s="382"/>
      <c r="AC566" s="382"/>
    </row>
    <row r="567" spans="1:68" ht="27" hidden="1" customHeight="1" x14ac:dyDescent="0.25">
      <c r="A567" s="54" t="s">
        <v>716</v>
      </c>
      <c r="B567" s="54" t="s">
        <v>717</v>
      </c>
      <c r="C567" s="31">
        <v>4301051746</v>
      </c>
      <c r="D567" s="395">
        <v>4640242180533</v>
      </c>
      <c r="E567" s="396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112</v>
      </c>
      <c r="L567" s="32"/>
      <c r="M567" s="33" t="s">
        <v>115</v>
      </c>
      <c r="N567" s="33"/>
      <c r="O567" s="32">
        <v>40</v>
      </c>
      <c r="P567" s="534" t="s">
        <v>718</v>
      </c>
      <c r="Q567" s="399"/>
      <c r="R567" s="399"/>
      <c r="S567" s="399"/>
      <c r="T567" s="400"/>
      <c r="U567" s="34"/>
      <c r="V567" s="34"/>
      <c r="W567" s="35" t="s">
        <v>68</v>
      </c>
      <c r="X567" s="386">
        <v>0</v>
      </c>
      <c r="Y567" s="387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719</v>
      </c>
      <c r="B568" s="54" t="s">
        <v>720</v>
      </c>
      <c r="C568" s="31">
        <v>4301051510</v>
      </c>
      <c r="D568" s="395">
        <v>4640242180540</v>
      </c>
      <c r="E568" s="396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30</v>
      </c>
      <c r="P568" s="440" t="s">
        <v>721</v>
      </c>
      <c r="Q568" s="399"/>
      <c r="R568" s="399"/>
      <c r="S568" s="399"/>
      <c r="T568" s="400"/>
      <c r="U568" s="34"/>
      <c r="V568" s="34"/>
      <c r="W568" s="35" t="s">
        <v>68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722</v>
      </c>
      <c r="B569" s="54" t="s">
        <v>723</v>
      </c>
      <c r="C569" s="31">
        <v>4301051390</v>
      </c>
      <c r="D569" s="395">
        <v>4640242181233</v>
      </c>
      <c r="E569" s="396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66</v>
      </c>
      <c r="L569" s="32"/>
      <c r="M569" s="33" t="s">
        <v>67</v>
      </c>
      <c r="N569" s="33"/>
      <c r="O569" s="32">
        <v>40</v>
      </c>
      <c r="P569" s="520" t="s">
        <v>724</v>
      </c>
      <c r="Q569" s="399"/>
      <c r="R569" s="399"/>
      <c r="S569" s="399"/>
      <c r="T569" s="400"/>
      <c r="U569" s="34"/>
      <c r="V569" s="34"/>
      <c r="W569" s="35" t="s">
        <v>68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725</v>
      </c>
      <c r="B570" s="54" t="s">
        <v>726</v>
      </c>
      <c r="C570" s="31">
        <v>4301051448</v>
      </c>
      <c r="D570" s="395">
        <v>4640242181226</v>
      </c>
      <c r="E570" s="396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30</v>
      </c>
      <c r="P570" s="780" t="s">
        <v>727</v>
      </c>
      <c r="Q570" s="399"/>
      <c r="R570" s="399"/>
      <c r="S570" s="399"/>
      <c r="T570" s="400"/>
      <c r="U570" s="34"/>
      <c r="V570" s="34"/>
      <c r="W570" s="35" t="s">
        <v>68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418"/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419"/>
      <c r="P571" s="402" t="s">
        <v>69</v>
      </c>
      <c r="Q571" s="403"/>
      <c r="R571" s="403"/>
      <c r="S571" s="403"/>
      <c r="T571" s="403"/>
      <c r="U571" s="403"/>
      <c r="V571" s="404"/>
      <c r="W571" s="37" t="s">
        <v>70</v>
      </c>
      <c r="X571" s="388">
        <f>IFERROR(X567/H567,"0")+IFERROR(X568/H568,"0")+IFERROR(X569/H569,"0")+IFERROR(X570/H570,"0")</f>
        <v>0</v>
      </c>
      <c r="Y571" s="388">
        <f>IFERROR(Y567/H567,"0")+IFERROR(Y568/H568,"0")+IFERROR(Y569/H569,"0")+IFERROR(Y570/H570,"0")</f>
        <v>0</v>
      </c>
      <c r="Z571" s="388">
        <f>IFERROR(IF(Z567="",0,Z567),"0")+IFERROR(IF(Z568="",0,Z568),"0")+IFERROR(IF(Z569="",0,Z569),"0")+IFERROR(IF(Z570="",0,Z570),"0")</f>
        <v>0</v>
      </c>
      <c r="AA571" s="389"/>
      <c r="AB571" s="389"/>
      <c r="AC571" s="389"/>
    </row>
    <row r="572" spans="1:68" hidden="1" x14ac:dyDescent="0.2">
      <c r="A572" s="393"/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419"/>
      <c r="P572" s="402" t="s">
        <v>69</v>
      </c>
      <c r="Q572" s="403"/>
      <c r="R572" s="403"/>
      <c r="S572" s="403"/>
      <c r="T572" s="403"/>
      <c r="U572" s="403"/>
      <c r="V572" s="404"/>
      <c r="W572" s="37" t="s">
        <v>68</v>
      </c>
      <c r="X572" s="388">
        <f>IFERROR(SUM(X567:X570),"0")</f>
        <v>0</v>
      </c>
      <c r="Y572" s="388">
        <f>IFERROR(SUM(Y567:Y570),"0")</f>
        <v>0</v>
      </c>
      <c r="Z572" s="37"/>
      <c r="AA572" s="389"/>
      <c r="AB572" s="389"/>
      <c r="AC572" s="389"/>
    </row>
    <row r="573" spans="1:68" ht="14.25" hidden="1" customHeight="1" x14ac:dyDescent="0.25">
      <c r="A573" s="392" t="s">
        <v>180</v>
      </c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393"/>
      <c r="P573" s="393"/>
      <c r="Q573" s="393"/>
      <c r="R573" s="393"/>
      <c r="S573" s="393"/>
      <c r="T573" s="393"/>
      <c r="U573" s="393"/>
      <c r="V573" s="393"/>
      <c r="W573" s="393"/>
      <c r="X573" s="393"/>
      <c r="Y573" s="393"/>
      <c r="Z573" s="393"/>
      <c r="AA573" s="382"/>
      <c r="AB573" s="382"/>
      <c r="AC573" s="382"/>
    </row>
    <row r="574" spans="1:68" ht="27" hidden="1" customHeight="1" x14ac:dyDescent="0.25">
      <c r="A574" s="54" t="s">
        <v>728</v>
      </c>
      <c r="B574" s="54" t="s">
        <v>729</v>
      </c>
      <c r="C574" s="31">
        <v>4301060408</v>
      </c>
      <c r="D574" s="395">
        <v>4640242180120</v>
      </c>
      <c r="E574" s="396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112</v>
      </c>
      <c r="L574" s="32"/>
      <c r="M574" s="33" t="s">
        <v>67</v>
      </c>
      <c r="N574" s="33"/>
      <c r="O574" s="32">
        <v>40</v>
      </c>
      <c r="P574" s="688" t="s">
        <v>730</v>
      </c>
      <c r="Q574" s="399"/>
      <c r="R574" s="399"/>
      <c r="S574" s="399"/>
      <c r="T574" s="400"/>
      <c r="U574" s="34"/>
      <c r="V574" s="34"/>
      <c r="W574" s="35" t="s">
        <v>68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728</v>
      </c>
      <c r="B575" s="54" t="s">
        <v>731</v>
      </c>
      <c r="C575" s="31">
        <v>4301060354</v>
      </c>
      <c r="D575" s="395">
        <v>4640242180120</v>
      </c>
      <c r="E575" s="396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112</v>
      </c>
      <c r="L575" s="32"/>
      <c r="M575" s="33" t="s">
        <v>67</v>
      </c>
      <c r="N575" s="33"/>
      <c r="O575" s="32">
        <v>40</v>
      </c>
      <c r="P575" s="515" t="s">
        <v>732</v>
      </c>
      <c r="Q575" s="399"/>
      <c r="R575" s="399"/>
      <c r="S575" s="399"/>
      <c r="T575" s="400"/>
      <c r="U575" s="34"/>
      <c r="V575" s="34"/>
      <c r="W575" s="35" t="s">
        <v>68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733</v>
      </c>
      <c r="B576" s="54" t="s">
        <v>734</v>
      </c>
      <c r="C576" s="31">
        <v>4301060407</v>
      </c>
      <c r="D576" s="395">
        <v>4640242180137</v>
      </c>
      <c r="E576" s="396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40</v>
      </c>
      <c r="P576" s="495" t="s">
        <v>735</v>
      </c>
      <c r="Q576" s="399"/>
      <c r="R576" s="399"/>
      <c r="S576" s="399"/>
      <c r="T576" s="400"/>
      <c r="U576" s="34"/>
      <c r="V576" s="34"/>
      <c r="W576" s="35" t="s">
        <v>68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733</v>
      </c>
      <c r="B577" s="54" t="s">
        <v>736</v>
      </c>
      <c r="C577" s="31">
        <v>4301060355</v>
      </c>
      <c r="D577" s="395">
        <v>4640242180137</v>
      </c>
      <c r="E577" s="396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112</v>
      </c>
      <c r="L577" s="32"/>
      <c r="M577" s="33" t="s">
        <v>67</v>
      </c>
      <c r="N577" s="33"/>
      <c r="O577" s="32">
        <v>40</v>
      </c>
      <c r="P577" s="539" t="s">
        <v>737</v>
      </c>
      <c r="Q577" s="399"/>
      <c r="R577" s="399"/>
      <c r="S577" s="399"/>
      <c r="T577" s="400"/>
      <c r="U577" s="34"/>
      <c r="V577" s="34"/>
      <c r="W577" s="35" t="s">
        <v>68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18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19"/>
      <c r="P578" s="402" t="s">
        <v>69</v>
      </c>
      <c r="Q578" s="403"/>
      <c r="R578" s="403"/>
      <c r="S578" s="403"/>
      <c r="T578" s="403"/>
      <c r="U578" s="403"/>
      <c r="V578" s="404"/>
      <c r="W578" s="37" t="s">
        <v>70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3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19"/>
      <c r="P579" s="402" t="s">
        <v>69</v>
      </c>
      <c r="Q579" s="403"/>
      <c r="R579" s="403"/>
      <c r="S579" s="403"/>
      <c r="T579" s="403"/>
      <c r="U579" s="403"/>
      <c r="V579" s="404"/>
      <c r="W579" s="37" t="s">
        <v>68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397" t="s">
        <v>738</v>
      </c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393"/>
      <c r="P580" s="393"/>
      <c r="Q580" s="393"/>
      <c r="R580" s="393"/>
      <c r="S580" s="393"/>
      <c r="T580" s="393"/>
      <c r="U580" s="393"/>
      <c r="V580" s="393"/>
      <c r="W580" s="393"/>
      <c r="X580" s="393"/>
      <c r="Y580" s="393"/>
      <c r="Z580" s="393"/>
      <c r="AA580" s="381"/>
      <c r="AB580" s="381"/>
      <c r="AC580" s="381"/>
    </row>
    <row r="581" spans="1:68" ht="14.25" hidden="1" customHeight="1" x14ac:dyDescent="0.25">
      <c r="A581" s="392" t="s">
        <v>109</v>
      </c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393"/>
      <c r="P581" s="393"/>
      <c r="Q581" s="393"/>
      <c r="R581" s="393"/>
      <c r="S581" s="393"/>
      <c r="T581" s="393"/>
      <c r="U581" s="393"/>
      <c r="V581" s="393"/>
      <c r="W581" s="393"/>
      <c r="X581" s="393"/>
      <c r="Y581" s="393"/>
      <c r="Z581" s="393"/>
      <c r="AA581" s="382"/>
      <c r="AB581" s="382"/>
      <c r="AC581" s="382"/>
    </row>
    <row r="582" spans="1:68" ht="27" hidden="1" customHeight="1" x14ac:dyDescent="0.25">
      <c r="A582" s="54" t="s">
        <v>739</v>
      </c>
      <c r="B582" s="54" t="s">
        <v>740</v>
      </c>
      <c r="C582" s="31">
        <v>4301011951</v>
      </c>
      <c r="D582" s="395">
        <v>4640242180045</v>
      </c>
      <c r="E582" s="396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112</v>
      </c>
      <c r="L582" s="32"/>
      <c r="M582" s="33" t="s">
        <v>113</v>
      </c>
      <c r="N582" s="33"/>
      <c r="O582" s="32">
        <v>55</v>
      </c>
      <c r="P582" s="516" t="s">
        <v>741</v>
      </c>
      <c r="Q582" s="399"/>
      <c r="R582" s="399"/>
      <c r="S582" s="399"/>
      <c r="T582" s="400"/>
      <c r="U582" s="34"/>
      <c r="V582" s="34"/>
      <c r="W582" s="35" t="s">
        <v>68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742</v>
      </c>
      <c r="B583" s="54" t="s">
        <v>743</v>
      </c>
      <c r="C583" s="31">
        <v>4301011950</v>
      </c>
      <c r="D583" s="395">
        <v>4640242180601</v>
      </c>
      <c r="E583" s="396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112</v>
      </c>
      <c r="L583" s="32"/>
      <c r="M583" s="33" t="s">
        <v>113</v>
      </c>
      <c r="N583" s="33"/>
      <c r="O583" s="32">
        <v>55</v>
      </c>
      <c r="P583" s="489" t="s">
        <v>744</v>
      </c>
      <c r="Q583" s="399"/>
      <c r="R583" s="399"/>
      <c r="S583" s="399"/>
      <c r="T583" s="400"/>
      <c r="U583" s="34"/>
      <c r="V583" s="34"/>
      <c r="W583" s="35" t="s">
        <v>68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18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19"/>
      <c r="P584" s="402" t="s">
        <v>69</v>
      </c>
      <c r="Q584" s="403"/>
      <c r="R584" s="403"/>
      <c r="S584" s="403"/>
      <c r="T584" s="403"/>
      <c r="U584" s="403"/>
      <c r="V584" s="404"/>
      <c r="W584" s="37" t="s">
        <v>70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3"/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419"/>
      <c r="P585" s="402" t="s">
        <v>69</v>
      </c>
      <c r="Q585" s="403"/>
      <c r="R585" s="403"/>
      <c r="S585" s="403"/>
      <c r="T585" s="403"/>
      <c r="U585" s="403"/>
      <c r="V585" s="404"/>
      <c r="W585" s="37" t="s">
        <v>68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2" t="s">
        <v>145</v>
      </c>
      <c r="B586" s="393"/>
      <c r="C586" s="393"/>
      <c r="D586" s="393"/>
      <c r="E586" s="393"/>
      <c r="F586" s="393"/>
      <c r="G586" s="393"/>
      <c r="H586" s="393"/>
      <c r="I586" s="393"/>
      <c r="J586" s="393"/>
      <c r="K586" s="393"/>
      <c r="L586" s="393"/>
      <c r="M586" s="393"/>
      <c r="N586" s="393"/>
      <c r="O586" s="393"/>
      <c r="P586" s="393"/>
      <c r="Q586" s="393"/>
      <c r="R586" s="393"/>
      <c r="S586" s="393"/>
      <c r="T586" s="393"/>
      <c r="U586" s="393"/>
      <c r="V586" s="393"/>
      <c r="W586" s="393"/>
      <c r="X586" s="393"/>
      <c r="Y586" s="393"/>
      <c r="Z586" s="393"/>
      <c r="AA586" s="382"/>
      <c r="AB586" s="382"/>
      <c r="AC586" s="382"/>
    </row>
    <row r="587" spans="1:68" ht="27" hidden="1" customHeight="1" x14ac:dyDescent="0.25">
      <c r="A587" s="54" t="s">
        <v>745</v>
      </c>
      <c r="B587" s="54" t="s">
        <v>746</v>
      </c>
      <c r="C587" s="31">
        <v>4301020314</v>
      </c>
      <c r="D587" s="395">
        <v>4640242180090</v>
      </c>
      <c r="E587" s="396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112</v>
      </c>
      <c r="L587" s="32"/>
      <c r="M587" s="33" t="s">
        <v>113</v>
      </c>
      <c r="N587" s="33"/>
      <c r="O587" s="32">
        <v>50</v>
      </c>
      <c r="P587" s="704" t="s">
        <v>747</v>
      </c>
      <c r="Q587" s="399"/>
      <c r="R587" s="399"/>
      <c r="S587" s="399"/>
      <c r="T587" s="400"/>
      <c r="U587" s="34"/>
      <c r="V587" s="34"/>
      <c r="W587" s="35" t="s">
        <v>68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18"/>
      <c r="B588" s="393"/>
      <c r="C588" s="393"/>
      <c r="D588" s="393"/>
      <c r="E588" s="393"/>
      <c r="F588" s="393"/>
      <c r="G588" s="393"/>
      <c r="H588" s="393"/>
      <c r="I588" s="393"/>
      <c r="J588" s="393"/>
      <c r="K588" s="393"/>
      <c r="L588" s="393"/>
      <c r="M588" s="393"/>
      <c r="N588" s="393"/>
      <c r="O588" s="419"/>
      <c r="P588" s="402" t="s">
        <v>69</v>
      </c>
      <c r="Q588" s="403"/>
      <c r="R588" s="403"/>
      <c r="S588" s="403"/>
      <c r="T588" s="403"/>
      <c r="U588" s="403"/>
      <c r="V588" s="404"/>
      <c r="W588" s="37" t="s">
        <v>70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3"/>
      <c r="B589" s="393"/>
      <c r="C589" s="393"/>
      <c r="D589" s="393"/>
      <c r="E589" s="393"/>
      <c r="F589" s="393"/>
      <c r="G589" s="393"/>
      <c r="H589" s="393"/>
      <c r="I589" s="393"/>
      <c r="J589" s="393"/>
      <c r="K589" s="393"/>
      <c r="L589" s="393"/>
      <c r="M589" s="393"/>
      <c r="N589" s="393"/>
      <c r="O589" s="419"/>
      <c r="P589" s="402" t="s">
        <v>69</v>
      </c>
      <c r="Q589" s="403"/>
      <c r="R589" s="403"/>
      <c r="S589" s="403"/>
      <c r="T589" s="403"/>
      <c r="U589" s="403"/>
      <c r="V589" s="404"/>
      <c r="W589" s="37" t="s">
        <v>68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2" t="s">
        <v>63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382"/>
      <c r="AB590" s="382"/>
      <c r="AC590" s="382"/>
    </row>
    <row r="591" spans="1:68" ht="27" hidden="1" customHeight="1" x14ac:dyDescent="0.25">
      <c r="A591" s="54" t="s">
        <v>748</v>
      </c>
      <c r="B591" s="54" t="s">
        <v>749</v>
      </c>
      <c r="C591" s="31">
        <v>4301031321</v>
      </c>
      <c r="D591" s="395">
        <v>4640242180076</v>
      </c>
      <c r="E591" s="396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74</v>
      </c>
      <c r="L591" s="32"/>
      <c r="M591" s="33" t="s">
        <v>67</v>
      </c>
      <c r="N591" s="33"/>
      <c r="O591" s="32">
        <v>40</v>
      </c>
      <c r="P591" s="579" t="s">
        <v>750</v>
      </c>
      <c r="Q591" s="399"/>
      <c r="R591" s="399"/>
      <c r="S591" s="399"/>
      <c r="T591" s="400"/>
      <c r="U591" s="34"/>
      <c r="V591" s="34"/>
      <c r="W591" s="35" t="s">
        <v>68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18"/>
      <c r="B592" s="393"/>
      <c r="C592" s="393"/>
      <c r="D592" s="393"/>
      <c r="E592" s="393"/>
      <c r="F592" s="393"/>
      <c r="G592" s="393"/>
      <c r="H592" s="393"/>
      <c r="I592" s="393"/>
      <c r="J592" s="393"/>
      <c r="K592" s="393"/>
      <c r="L592" s="393"/>
      <c r="M592" s="393"/>
      <c r="N592" s="393"/>
      <c r="O592" s="419"/>
      <c r="P592" s="402" t="s">
        <v>69</v>
      </c>
      <c r="Q592" s="403"/>
      <c r="R592" s="403"/>
      <c r="S592" s="403"/>
      <c r="T592" s="403"/>
      <c r="U592" s="403"/>
      <c r="V592" s="404"/>
      <c r="W592" s="37" t="s">
        <v>70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3"/>
      <c r="B593" s="393"/>
      <c r="C593" s="393"/>
      <c r="D593" s="393"/>
      <c r="E593" s="393"/>
      <c r="F593" s="393"/>
      <c r="G593" s="393"/>
      <c r="H593" s="393"/>
      <c r="I593" s="393"/>
      <c r="J593" s="393"/>
      <c r="K593" s="393"/>
      <c r="L593" s="393"/>
      <c r="M593" s="393"/>
      <c r="N593" s="393"/>
      <c r="O593" s="419"/>
      <c r="P593" s="402" t="s">
        <v>69</v>
      </c>
      <c r="Q593" s="403"/>
      <c r="R593" s="403"/>
      <c r="S593" s="403"/>
      <c r="T593" s="403"/>
      <c r="U593" s="403"/>
      <c r="V593" s="404"/>
      <c r="W593" s="37" t="s">
        <v>68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2" t="s">
        <v>71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382"/>
      <c r="AB594" s="382"/>
      <c r="AC594" s="382"/>
    </row>
    <row r="595" spans="1:68" ht="27" hidden="1" customHeight="1" x14ac:dyDescent="0.25">
      <c r="A595" s="54" t="s">
        <v>751</v>
      </c>
      <c r="B595" s="54" t="s">
        <v>752</v>
      </c>
      <c r="C595" s="31">
        <v>4301051780</v>
      </c>
      <c r="D595" s="395">
        <v>4640242180106</v>
      </c>
      <c r="E595" s="396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112</v>
      </c>
      <c r="L595" s="32"/>
      <c r="M595" s="33" t="s">
        <v>67</v>
      </c>
      <c r="N595" s="33"/>
      <c r="O595" s="32">
        <v>45</v>
      </c>
      <c r="P595" s="606" t="s">
        <v>753</v>
      </c>
      <c r="Q595" s="399"/>
      <c r="R595" s="399"/>
      <c r="S595" s="399"/>
      <c r="T595" s="400"/>
      <c r="U595" s="34"/>
      <c r="V595" s="34"/>
      <c r="W595" s="35" t="s">
        <v>68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18"/>
      <c r="B596" s="393"/>
      <c r="C596" s="393"/>
      <c r="D596" s="393"/>
      <c r="E596" s="393"/>
      <c r="F596" s="393"/>
      <c r="G596" s="393"/>
      <c r="H596" s="393"/>
      <c r="I596" s="393"/>
      <c r="J596" s="393"/>
      <c r="K596" s="393"/>
      <c r="L596" s="393"/>
      <c r="M596" s="393"/>
      <c r="N596" s="393"/>
      <c r="O596" s="419"/>
      <c r="P596" s="402" t="s">
        <v>69</v>
      </c>
      <c r="Q596" s="403"/>
      <c r="R596" s="403"/>
      <c r="S596" s="403"/>
      <c r="T596" s="403"/>
      <c r="U596" s="403"/>
      <c r="V596" s="404"/>
      <c r="W596" s="37" t="s">
        <v>70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3"/>
      <c r="B597" s="393"/>
      <c r="C597" s="393"/>
      <c r="D597" s="393"/>
      <c r="E597" s="393"/>
      <c r="F597" s="393"/>
      <c r="G597" s="393"/>
      <c r="H597" s="393"/>
      <c r="I597" s="393"/>
      <c r="J597" s="393"/>
      <c r="K597" s="393"/>
      <c r="L597" s="393"/>
      <c r="M597" s="393"/>
      <c r="N597" s="393"/>
      <c r="O597" s="419"/>
      <c r="P597" s="402" t="s">
        <v>69</v>
      </c>
      <c r="Q597" s="403"/>
      <c r="R597" s="403"/>
      <c r="S597" s="403"/>
      <c r="T597" s="403"/>
      <c r="U597" s="403"/>
      <c r="V597" s="404"/>
      <c r="W597" s="37" t="s">
        <v>68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461"/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462"/>
      <c r="P598" s="409" t="s">
        <v>754</v>
      </c>
      <c r="Q598" s="410"/>
      <c r="R598" s="410"/>
      <c r="S598" s="410"/>
      <c r="T598" s="410"/>
      <c r="U598" s="410"/>
      <c r="V598" s="411"/>
      <c r="W598" s="37" t="s">
        <v>68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11960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11995.5</v>
      </c>
      <c r="Z598" s="37"/>
      <c r="AA598" s="389"/>
      <c r="AB598" s="389"/>
      <c r="AC598" s="389"/>
    </row>
    <row r="599" spans="1:68" x14ac:dyDescent="0.2">
      <c r="A599" s="393"/>
      <c r="B599" s="393"/>
      <c r="C599" s="393"/>
      <c r="D599" s="393"/>
      <c r="E599" s="393"/>
      <c r="F599" s="393"/>
      <c r="G599" s="393"/>
      <c r="H599" s="393"/>
      <c r="I599" s="393"/>
      <c r="J599" s="393"/>
      <c r="K599" s="393"/>
      <c r="L599" s="393"/>
      <c r="M599" s="393"/>
      <c r="N599" s="393"/>
      <c r="O599" s="462"/>
      <c r="P599" s="409" t="s">
        <v>755</v>
      </c>
      <c r="Q599" s="410"/>
      <c r="R599" s="410"/>
      <c r="S599" s="410"/>
      <c r="T599" s="410"/>
      <c r="U599" s="410"/>
      <c r="V599" s="411"/>
      <c r="W599" s="37" t="s">
        <v>68</v>
      </c>
      <c r="X599" s="388">
        <f>IFERROR(SUM(BM22:BM595),"0")</f>
        <v>12376.154659039588</v>
      </c>
      <c r="Y599" s="388">
        <f>IFERROR(SUM(BN22:BN595),"0")</f>
        <v>12413.136</v>
      </c>
      <c r="Z599" s="37"/>
      <c r="AA599" s="389"/>
      <c r="AB599" s="389"/>
      <c r="AC599" s="389"/>
    </row>
    <row r="600" spans="1:68" x14ac:dyDescent="0.2">
      <c r="A600" s="393"/>
      <c r="B600" s="393"/>
      <c r="C600" s="393"/>
      <c r="D600" s="393"/>
      <c r="E600" s="393"/>
      <c r="F600" s="393"/>
      <c r="G600" s="393"/>
      <c r="H600" s="393"/>
      <c r="I600" s="393"/>
      <c r="J600" s="393"/>
      <c r="K600" s="393"/>
      <c r="L600" s="393"/>
      <c r="M600" s="393"/>
      <c r="N600" s="393"/>
      <c r="O600" s="462"/>
      <c r="P600" s="409" t="s">
        <v>756</v>
      </c>
      <c r="Q600" s="410"/>
      <c r="R600" s="410"/>
      <c r="S600" s="410"/>
      <c r="T600" s="410"/>
      <c r="U600" s="410"/>
      <c r="V600" s="411"/>
      <c r="W600" s="37" t="s">
        <v>757</v>
      </c>
      <c r="X600" s="38">
        <f>ROUNDUP(SUM(BO22:BO595),0)</f>
        <v>18</v>
      </c>
      <c r="Y600" s="38">
        <f>ROUNDUP(SUM(BP22:BP595),0)</f>
        <v>18</v>
      </c>
      <c r="Z600" s="37"/>
      <c r="AA600" s="389"/>
      <c r="AB600" s="389"/>
      <c r="AC600" s="389"/>
    </row>
    <row r="601" spans="1:68" x14ac:dyDescent="0.2">
      <c r="A601" s="393"/>
      <c r="B601" s="393"/>
      <c r="C601" s="393"/>
      <c r="D601" s="393"/>
      <c r="E601" s="393"/>
      <c r="F601" s="393"/>
      <c r="G601" s="393"/>
      <c r="H601" s="393"/>
      <c r="I601" s="393"/>
      <c r="J601" s="393"/>
      <c r="K601" s="393"/>
      <c r="L601" s="393"/>
      <c r="M601" s="393"/>
      <c r="N601" s="393"/>
      <c r="O601" s="462"/>
      <c r="P601" s="409" t="s">
        <v>758</v>
      </c>
      <c r="Q601" s="410"/>
      <c r="R601" s="410"/>
      <c r="S601" s="410"/>
      <c r="T601" s="410"/>
      <c r="U601" s="410"/>
      <c r="V601" s="411"/>
      <c r="W601" s="37" t="s">
        <v>68</v>
      </c>
      <c r="X601" s="388">
        <f>GrossWeightTotal+PalletQtyTotal*25</f>
        <v>12826.154659039588</v>
      </c>
      <c r="Y601" s="388">
        <f>GrossWeightTotalR+PalletQtyTotalR*25</f>
        <v>12863.136</v>
      </c>
      <c r="Z601" s="37"/>
      <c r="AA601" s="389"/>
      <c r="AB601" s="389"/>
      <c r="AC601" s="389"/>
    </row>
    <row r="602" spans="1:68" x14ac:dyDescent="0.2">
      <c r="A602" s="393"/>
      <c r="B602" s="393"/>
      <c r="C602" s="393"/>
      <c r="D602" s="393"/>
      <c r="E602" s="393"/>
      <c r="F602" s="393"/>
      <c r="G602" s="393"/>
      <c r="H602" s="393"/>
      <c r="I602" s="393"/>
      <c r="J602" s="393"/>
      <c r="K602" s="393"/>
      <c r="L602" s="393"/>
      <c r="M602" s="393"/>
      <c r="N602" s="393"/>
      <c r="O602" s="462"/>
      <c r="P602" s="409" t="s">
        <v>759</v>
      </c>
      <c r="Q602" s="410"/>
      <c r="R602" s="410"/>
      <c r="S602" s="410"/>
      <c r="T602" s="410"/>
      <c r="U602" s="410"/>
      <c r="V602" s="411"/>
      <c r="W602" s="37" t="s">
        <v>757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888.64217973807024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892</v>
      </c>
      <c r="Z602" s="37"/>
      <c r="AA602" s="389"/>
      <c r="AB602" s="389"/>
      <c r="AC602" s="389"/>
    </row>
    <row r="603" spans="1:68" ht="14.25" hidden="1" customHeight="1" x14ac:dyDescent="0.2">
      <c r="A603" s="393"/>
      <c r="B603" s="393"/>
      <c r="C603" s="393"/>
      <c r="D603" s="393"/>
      <c r="E603" s="393"/>
      <c r="F603" s="393"/>
      <c r="G603" s="393"/>
      <c r="H603" s="393"/>
      <c r="I603" s="393"/>
      <c r="J603" s="393"/>
      <c r="K603" s="393"/>
      <c r="L603" s="393"/>
      <c r="M603" s="393"/>
      <c r="N603" s="393"/>
      <c r="O603" s="462"/>
      <c r="P603" s="409" t="s">
        <v>760</v>
      </c>
      <c r="Q603" s="410"/>
      <c r="R603" s="410"/>
      <c r="S603" s="410"/>
      <c r="T603" s="410"/>
      <c r="U603" s="410"/>
      <c r="V603" s="411"/>
      <c r="W603" s="39" t="s">
        <v>761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18.291839999999997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762</v>
      </c>
      <c r="B605" s="383" t="s">
        <v>62</v>
      </c>
      <c r="C605" s="390" t="s">
        <v>107</v>
      </c>
      <c r="D605" s="457"/>
      <c r="E605" s="457"/>
      <c r="F605" s="457"/>
      <c r="G605" s="457"/>
      <c r="H605" s="458"/>
      <c r="I605" s="390" t="s">
        <v>272</v>
      </c>
      <c r="J605" s="457"/>
      <c r="K605" s="457"/>
      <c r="L605" s="457"/>
      <c r="M605" s="457"/>
      <c r="N605" s="457"/>
      <c r="O605" s="457"/>
      <c r="P605" s="457"/>
      <c r="Q605" s="457"/>
      <c r="R605" s="457"/>
      <c r="S605" s="457"/>
      <c r="T605" s="457"/>
      <c r="U605" s="457"/>
      <c r="V605" s="458"/>
      <c r="W605" s="390" t="s">
        <v>492</v>
      </c>
      <c r="X605" s="458"/>
      <c r="Y605" s="390" t="s">
        <v>546</v>
      </c>
      <c r="Z605" s="457"/>
      <c r="AA605" s="457"/>
      <c r="AB605" s="458"/>
      <c r="AC605" s="383" t="s">
        <v>617</v>
      </c>
      <c r="AD605" s="390" t="s">
        <v>661</v>
      </c>
      <c r="AE605" s="458"/>
      <c r="AF605" s="384"/>
    </row>
    <row r="606" spans="1:68" ht="14.25" customHeight="1" thickTop="1" x14ac:dyDescent="0.2">
      <c r="A606" s="781" t="s">
        <v>763</v>
      </c>
      <c r="B606" s="390" t="s">
        <v>62</v>
      </c>
      <c r="C606" s="390" t="s">
        <v>108</v>
      </c>
      <c r="D606" s="390" t="s">
        <v>128</v>
      </c>
      <c r="E606" s="390" t="s">
        <v>186</v>
      </c>
      <c r="F606" s="390" t="s">
        <v>202</v>
      </c>
      <c r="G606" s="390" t="s">
        <v>240</v>
      </c>
      <c r="H606" s="390" t="s">
        <v>107</v>
      </c>
      <c r="I606" s="390" t="s">
        <v>273</v>
      </c>
      <c r="J606" s="390" t="s">
        <v>290</v>
      </c>
      <c r="K606" s="390" t="s">
        <v>346</v>
      </c>
      <c r="L606" s="384"/>
      <c r="M606" s="390" t="s">
        <v>361</v>
      </c>
      <c r="N606" s="384"/>
      <c r="O606" s="390" t="s">
        <v>377</v>
      </c>
      <c r="P606" s="390" t="s">
        <v>390</v>
      </c>
      <c r="Q606" s="390" t="s">
        <v>393</v>
      </c>
      <c r="R606" s="390" t="s">
        <v>400</v>
      </c>
      <c r="S606" s="390" t="s">
        <v>411</v>
      </c>
      <c r="T606" s="390" t="s">
        <v>414</v>
      </c>
      <c r="U606" s="390" t="s">
        <v>421</v>
      </c>
      <c r="V606" s="390" t="s">
        <v>483</v>
      </c>
      <c r="W606" s="390" t="s">
        <v>493</v>
      </c>
      <c r="X606" s="390" t="s">
        <v>521</v>
      </c>
      <c r="Y606" s="390" t="s">
        <v>547</v>
      </c>
      <c r="Z606" s="390" t="s">
        <v>592</v>
      </c>
      <c r="AA606" s="390" t="s">
        <v>607</v>
      </c>
      <c r="AB606" s="390" t="s">
        <v>614</v>
      </c>
      <c r="AC606" s="390" t="s">
        <v>617</v>
      </c>
      <c r="AD606" s="390" t="s">
        <v>661</v>
      </c>
      <c r="AE606" s="390" t="s">
        <v>738</v>
      </c>
      <c r="AF606" s="384"/>
    </row>
    <row r="607" spans="1:68" ht="13.5" customHeight="1" thickBot="1" x14ac:dyDescent="0.25">
      <c r="A607" s="782"/>
      <c r="B607" s="391"/>
      <c r="C607" s="391"/>
      <c r="D607" s="391"/>
      <c r="E607" s="391"/>
      <c r="F607" s="391"/>
      <c r="G607" s="391"/>
      <c r="H607" s="391"/>
      <c r="I607" s="391"/>
      <c r="J607" s="391"/>
      <c r="K607" s="391"/>
      <c r="L607" s="384"/>
      <c r="M607" s="391"/>
      <c r="N607" s="384"/>
      <c r="O607" s="391"/>
      <c r="P607" s="391"/>
      <c r="Q607" s="391"/>
      <c r="R607" s="391"/>
      <c r="S607" s="391"/>
      <c r="T607" s="391"/>
      <c r="U607" s="391"/>
      <c r="V607" s="391"/>
      <c r="W607" s="391"/>
      <c r="X607" s="391"/>
      <c r="Y607" s="391"/>
      <c r="Z607" s="391"/>
      <c r="AA607" s="391"/>
      <c r="AB607" s="391"/>
      <c r="AC607" s="391"/>
      <c r="AD607" s="391"/>
      <c r="AE607" s="391"/>
      <c r="AF607" s="384"/>
    </row>
    <row r="608" spans="1:68" ht="18" customHeight="1" thickTop="1" thickBot="1" x14ac:dyDescent="0.25">
      <c r="A608" s="40" t="s">
        <v>764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0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0</v>
      </c>
      <c r="I608" s="46">
        <f>IFERROR(Y193*1,"0")+IFERROR(Y194*1,"0")+IFERROR(Y195*1,"0")+IFERROR(Y196*1,"0")+IFERROR(Y197*1,"0")+IFERROR(Y198*1,"0")+IFERROR(Y199*1,"0")+IFERROR(Y200*1,"0")</f>
        <v>0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0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285.60000000000002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11376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153.29999999999998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0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180.6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F/YI3FbdzxszgJ+aXF9XvWwAMW4yoB1he8z8Wj5VqoJk6SPkeM68zOUQnSUY/i7ykNoT/BRPYUluLLZUBKrJMg==" saltValue="YZ0+NplaBnND+B7dKJWkbQ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1 960,00"/>
        <filter val="12 376,15"/>
        <filter val="12 826,15"/>
        <filter val="150,00"/>
        <filter val="166,67"/>
        <filter val="18"/>
        <filter val="180,00"/>
        <filter val="2 500,00"/>
        <filter val="280,00"/>
        <filter val="3 500,00"/>
        <filter val="33,33"/>
        <filter val="34,25"/>
        <filter val="350,00"/>
        <filter val="42,86"/>
        <filter val="44,87"/>
        <filter val="566,67"/>
        <filter val="8 500,00"/>
        <filter val="888,64"/>
      </filters>
    </filterColumn>
  </autoFilter>
  <mergeCells count="1076"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D274:E274"/>
    <mergeCell ref="P166:T166"/>
    <mergeCell ref="D53:E53"/>
    <mergeCell ref="D47:E4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A485:O486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330:E330"/>
    <mergeCell ref="P535:V535"/>
    <mergeCell ref="P265:T265"/>
    <mergeCell ref="A588:O589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D63:E63"/>
    <mergeCell ref="P29:T29"/>
    <mergeCell ref="D379:E379"/>
    <mergeCell ref="P563:T563"/>
    <mergeCell ref="P94:T94"/>
    <mergeCell ref="A573:Z573"/>
    <mergeCell ref="P266:T266"/>
    <mergeCell ref="P530:V530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P555:V555"/>
    <mergeCell ref="A327:O328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J17:J18"/>
    <mergeCell ref="L17:L18"/>
    <mergeCell ref="D240:E240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D74:E74"/>
    <mergeCell ref="P151:V1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AA606:AA607"/>
    <mergeCell ref="D551:E551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P80:T80"/>
    <mergeCell ref="D194:E194"/>
    <mergeCell ref="P87:T87"/>
    <mergeCell ref="P116:T116"/>
    <mergeCell ref="A40:O41"/>
    <mergeCell ref="A184:Z184"/>
    <mergeCell ref="P48:V48"/>
    <mergeCell ref="P255:T255"/>
    <mergeCell ref="A100:Z100"/>
    <mergeCell ref="A336:Z336"/>
    <mergeCell ref="A526:Z526"/>
    <mergeCell ref="P95:T95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767</v>
      </c>
      <c r="D6" s="47" t="s">
        <v>768</v>
      </c>
      <c r="E6" s="47"/>
    </row>
    <row r="7" spans="2:8" x14ac:dyDescent="0.2">
      <c r="B7" s="47" t="s">
        <v>769</v>
      </c>
      <c r="C7" s="47" t="s">
        <v>770</v>
      </c>
      <c r="D7" s="47" t="s">
        <v>771</v>
      </c>
      <c r="E7" s="47"/>
    </row>
    <row r="8" spans="2:8" x14ac:dyDescent="0.2">
      <c r="B8" s="47" t="s">
        <v>772</v>
      </c>
      <c r="C8" s="47" t="s">
        <v>773</v>
      </c>
      <c r="D8" s="47" t="s">
        <v>774</v>
      </c>
      <c r="E8" s="47"/>
    </row>
    <row r="9" spans="2:8" x14ac:dyDescent="0.2">
      <c r="B9" s="47" t="s">
        <v>775</v>
      </c>
      <c r="C9" s="47" t="s">
        <v>776</v>
      </c>
      <c r="D9" s="47" t="s">
        <v>777</v>
      </c>
      <c r="E9" s="47"/>
    </row>
    <row r="10" spans="2:8" x14ac:dyDescent="0.2">
      <c r="B10" s="47" t="s">
        <v>778</v>
      </c>
      <c r="C10" s="47" t="s">
        <v>779</v>
      </c>
      <c r="D10" s="47" t="s">
        <v>780</v>
      </c>
      <c r="E10" s="47"/>
    </row>
    <row r="12" spans="2:8" x14ac:dyDescent="0.2">
      <c r="B12" s="47" t="s">
        <v>781</v>
      </c>
      <c r="C12" s="47" t="s">
        <v>767</v>
      </c>
      <c r="D12" s="47"/>
      <c r="E12" s="47"/>
    </row>
    <row r="14" spans="2:8" x14ac:dyDescent="0.2">
      <c r="B14" s="47" t="s">
        <v>782</v>
      </c>
      <c r="C14" s="47" t="s">
        <v>770</v>
      </c>
      <c r="D14" s="47"/>
      <c r="E14" s="47"/>
    </row>
    <row r="16" spans="2:8" x14ac:dyDescent="0.2">
      <c r="B16" s="47" t="s">
        <v>783</v>
      </c>
      <c r="C16" s="47" t="s">
        <v>773</v>
      </c>
      <c r="D16" s="47"/>
      <c r="E16" s="47"/>
    </row>
    <row r="18" spans="2:5" x14ac:dyDescent="0.2">
      <c r="B18" s="47" t="s">
        <v>784</v>
      </c>
      <c r="C18" s="47" t="s">
        <v>776</v>
      </c>
      <c r="D18" s="47"/>
      <c r="E18" s="47"/>
    </row>
    <row r="20" spans="2:5" x14ac:dyDescent="0.2">
      <c r="B20" s="47" t="s">
        <v>785</v>
      </c>
      <c r="C20" s="47" t="s">
        <v>779</v>
      </c>
      <c r="D20" s="47"/>
      <c r="E20" s="47"/>
    </row>
    <row r="22" spans="2:5" x14ac:dyDescent="0.2">
      <c r="B22" s="47" t="s">
        <v>786</v>
      </c>
      <c r="C22" s="47"/>
      <c r="D22" s="47"/>
      <c r="E22" s="47"/>
    </row>
    <row r="23" spans="2:5" x14ac:dyDescent="0.2">
      <c r="B23" s="47" t="s">
        <v>787</v>
      </c>
      <c r="C23" s="47"/>
      <c r="D23" s="47"/>
      <c r="E23" s="47"/>
    </row>
    <row r="24" spans="2:5" x14ac:dyDescent="0.2">
      <c r="B24" s="47" t="s">
        <v>788</v>
      </c>
      <c r="C24" s="47"/>
      <c r="D24" s="47"/>
      <c r="E24" s="47"/>
    </row>
    <row r="25" spans="2:5" x14ac:dyDescent="0.2">
      <c r="B25" s="47" t="s">
        <v>789</v>
      </c>
      <c r="C25" s="47"/>
      <c r="D25" s="47"/>
      <c r="E25" s="47"/>
    </row>
    <row r="26" spans="2:5" x14ac:dyDescent="0.2">
      <c r="B26" s="47" t="s">
        <v>790</v>
      </c>
      <c r="C26" s="47"/>
      <c r="D26" s="47"/>
      <c r="E26" s="47"/>
    </row>
    <row r="27" spans="2:5" x14ac:dyDescent="0.2">
      <c r="B27" s="47" t="s">
        <v>791</v>
      </c>
      <c r="C27" s="47"/>
      <c r="D27" s="47"/>
      <c r="E27" s="47"/>
    </row>
    <row r="28" spans="2:5" x14ac:dyDescent="0.2">
      <c r="B28" s="47" t="s">
        <v>792</v>
      </c>
      <c r="C28" s="47"/>
      <c r="D28" s="47"/>
      <c r="E28" s="47"/>
    </row>
    <row r="29" spans="2:5" x14ac:dyDescent="0.2">
      <c r="B29" s="47" t="s">
        <v>793</v>
      </c>
      <c r="C29" s="47"/>
      <c r="D29" s="47"/>
      <c r="E29" s="47"/>
    </row>
    <row r="30" spans="2:5" x14ac:dyDescent="0.2">
      <c r="B30" s="47" t="s">
        <v>794</v>
      </c>
      <c r="C30" s="47"/>
      <c r="D30" s="47"/>
      <c r="E30" s="47"/>
    </row>
    <row r="31" spans="2:5" x14ac:dyDescent="0.2">
      <c r="B31" s="47" t="s">
        <v>795</v>
      </c>
      <c r="C31" s="47"/>
      <c r="D31" s="47"/>
      <c r="E31" s="47"/>
    </row>
    <row r="32" spans="2:5" x14ac:dyDescent="0.2">
      <c r="B32" s="47" t="s">
        <v>796</v>
      </c>
      <c r="C32" s="47"/>
      <c r="D32" s="47"/>
      <c r="E32" s="47"/>
    </row>
  </sheetData>
  <sheetProtection algorithmName="SHA-512" hashValue="xG4Qj5s3eh5JX0gazIWDgq0KQMZpe6+45RCvPBKrygbF9kottttrZdLNeCH2t++PjZNGvqf6F5jMi0dod4xM/g==" saltValue="SlgqqZDm4ERJIxUtn7Jn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2024-10-04T10:43:20Z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