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КИ филиалы\"/>
    </mc:Choice>
  </mc:AlternateContent>
  <xr:revisionPtr revIDLastSave="0" documentId="13_ncr:1_{F35BB82D-3D0C-4F50-A4E2-4D9CA24869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7" i="1"/>
  <c r="P6" i="1"/>
  <c r="P47" i="1"/>
  <c r="Q89" i="1"/>
  <c r="P89" i="1"/>
  <c r="P29" i="1"/>
  <c r="P23" i="1"/>
  <c r="P19" i="1"/>
  <c r="P39" i="1"/>
  <c r="P86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AC88" i="1" s="1"/>
  <c r="Q90" i="1"/>
  <c r="AC90" i="1" s="1"/>
  <c r="Q91" i="1"/>
  <c r="Q92" i="1"/>
  <c r="AC92" i="1" s="1"/>
  <c r="Q93" i="1"/>
  <c r="Q94" i="1"/>
  <c r="AC94" i="1" s="1"/>
  <c r="Q95" i="1"/>
  <c r="AC96" i="1"/>
  <c r="Q6" i="1"/>
  <c r="AC6" i="1" s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8" i="1"/>
  <c r="T89" i="1"/>
  <c r="T90" i="1"/>
  <c r="T91" i="1"/>
  <c r="T92" i="1"/>
  <c r="T93" i="1"/>
  <c r="T94" i="1"/>
  <c r="T95" i="1"/>
  <c r="T96" i="1"/>
  <c r="T6" i="1"/>
  <c r="AC86" i="1" l="1"/>
  <c r="T86" i="1"/>
  <c r="AC84" i="1"/>
  <c r="T84" i="1"/>
  <c r="AC82" i="1"/>
  <c r="T82" i="1"/>
  <c r="AC80" i="1"/>
  <c r="T80" i="1"/>
  <c r="AC78" i="1"/>
  <c r="T78" i="1"/>
  <c r="AC76" i="1"/>
  <c r="T76" i="1"/>
  <c r="AC74" i="1"/>
  <c r="T74" i="1"/>
  <c r="AC72" i="1"/>
  <c r="T72" i="1"/>
  <c r="AC70" i="1"/>
  <c r="T70" i="1"/>
  <c r="AC68" i="1"/>
  <c r="T68" i="1"/>
  <c r="AC66" i="1"/>
  <c r="T66" i="1"/>
  <c r="AC64" i="1"/>
  <c r="T64" i="1"/>
  <c r="AC62" i="1"/>
  <c r="T62" i="1"/>
  <c r="AC60" i="1"/>
  <c r="T60" i="1"/>
  <c r="AC58" i="1"/>
  <c r="T58" i="1"/>
  <c r="AC56" i="1"/>
  <c r="T56" i="1"/>
  <c r="AC54" i="1"/>
  <c r="T54" i="1"/>
  <c r="AC52" i="1"/>
  <c r="T52" i="1"/>
  <c r="AC50" i="1"/>
  <c r="T50" i="1"/>
  <c r="AC48" i="1"/>
  <c r="T48" i="1"/>
  <c r="AC46" i="1"/>
  <c r="T46" i="1"/>
  <c r="AC44" i="1"/>
  <c r="T44" i="1"/>
  <c r="AC42" i="1"/>
  <c r="T42" i="1"/>
  <c r="AC40" i="1"/>
  <c r="T40" i="1"/>
  <c r="AC38" i="1"/>
  <c r="T38" i="1"/>
  <c r="AC36" i="1"/>
  <c r="T36" i="1"/>
  <c r="AC34" i="1"/>
  <c r="T34" i="1"/>
  <c r="AC32" i="1"/>
  <c r="T32" i="1"/>
  <c r="AC30" i="1"/>
  <c r="T30" i="1"/>
  <c r="AC28" i="1"/>
  <c r="T28" i="1"/>
  <c r="AC26" i="1"/>
  <c r="T26" i="1"/>
  <c r="AC24" i="1"/>
  <c r="T24" i="1"/>
  <c r="AC22" i="1"/>
  <c r="T22" i="1"/>
  <c r="AC20" i="1"/>
  <c r="T20" i="1"/>
  <c r="AC18" i="1"/>
  <c r="T18" i="1"/>
  <c r="AC16" i="1"/>
  <c r="T16" i="1"/>
  <c r="AC14" i="1"/>
  <c r="T14" i="1"/>
  <c r="AC12" i="1"/>
  <c r="T12" i="1"/>
  <c r="AC10" i="1"/>
  <c r="T10" i="1"/>
  <c r="AC8" i="1"/>
  <c r="T8" i="1"/>
  <c r="Q5" i="1"/>
  <c r="E89" i="1"/>
  <c r="E5" i="1" s="1"/>
  <c r="O7" i="1"/>
  <c r="U7" i="1" s="1"/>
  <c r="O8" i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O17" i="1"/>
  <c r="O18" i="1"/>
  <c r="O19" i="1"/>
  <c r="O20" i="1"/>
  <c r="O21" i="1"/>
  <c r="U21" i="1" s="1"/>
  <c r="O22" i="1"/>
  <c r="O23" i="1"/>
  <c r="O24" i="1"/>
  <c r="U24" i="1" s="1"/>
  <c r="O25" i="1"/>
  <c r="O26" i="1"/>
  <c r="U26" i="1" s="1"/>
  <c r="O27" i="1"/>
  <c r="O28" i="1"/>
  <c r="O29" i="1"/>
  <c r="O30" i="1"/>
  <c r="O31" i="1"/>
  <c r="O32" i="1"/>
  <c r="O33" i="1"/>
  <c r="O34" i="1"/>
  <c r="O35" i="1"/>
  <c r="O36" i="1"/>
  <c r="O37" i="1"/>
  <c r="U37" i="1" s="1"/>
  <c r="O38" i="1"/>
  <c r="U38" i="1" s="1"/>
  <c r="O39" i="1"/>
  <c r="U39" i="1" s="1"/>
  <c r="O40" i="1"/>
  <c r="O41" i="1"/>
  <c r="O42" i="1"/>
  <c r="U42" i="1" s="1"/>
  <c r="O43" i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O54" i="1"/>
  <c r="U54" i="1" s="1"/>
  <c r="O55" i="1"/>
  <c r="O56" i="1"/>
  <c r="U56" i="1" s="1"/>
  <c r="O57" i="1"/>
  <c r="U57" i="1" s="1"/>
  <c r="O58" i="1"/>
  <c r="U58" i="1" s="1"/>
  <c r="O59" i="1"/>
  <c r="O60" i="1"/>
  <c r="U60" i="1" s="1"/>
  <c r="O61" i="1"/>
  <c r="U61" i="1" s="1"/>
  <c r="O62" i="1"/>
  <c r="U62" i="1" s="1"/>
  <c r="O63" i="1"/>
  <c r="O64" i="1"/>
  <c r="U64" i="1" s="1"/>
  <c r="O65" i="1"/>
  <c r="O66" i="1"/>
  <c r="U66" i="1" s="1"/>
  <c r="O67" i="1"/>
  <c r="O68" i="1"/>
  <c r="U68" i="1" s="1"/>
  <c r="O69" i="1"/>
  <c r="O70" i="1"/>
  <c r="O71" i="1"/>
  <c r="O72" i="1"/>
  <c r="O73" i="1"/>
  <c r="O74" i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U85" i="1" s="1"/>
  <c r="O86" i="1"/>
  <c r="U86" i="1" s="1"/>
  <c r="O87" i="1"/>
  <c r="U87" i="1" s="1"/>
  <c r="O88" i="1"/>
  <c r="U88" i="1" s="1"/>
  <c r="O89" i="1"/>
  <c r="O90" i="1"/>
  <c r="U90" i="1" s="1"/>
  <c r="O91" i="1"/>
  <c r="U91" i="1" s="1"/>
  <c r="O92" i="1"/>
  <c r="U92" i="1" s="1"/>
  <c r="O93" i="1"/>
  <c r="U93" i="1" s="1"/>
  <c r="O94" i="1"/>
  <c r="U94" i="1" s="1"/>
  <c r="O95" i="1"/>
  <c r="O96" i="1"/>
  <c r="U96" i="1" s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U6" i="1" l="1"/>
  <c r="P95" i="1"/>
  <c r="U95" i="1"/>
  <c r="U89" i="1"/>
  <c r="U73" i="1"/>
  <c r="U71" i="1"/>
  <c r="U69" i="1"/>
  <c r="U67" i="1"/>
  <c r="P65" i="1"/>
  <c r="U65" i="1"/>
  <c r="P63" i="1"/>
  <c r="U63" i="1"/>
  <c r="U59" i="1"/>
  <c r="U55" i="1"/>
  <c r="U53" i="1"/>
  <c r="U43" i="1"/>
  <c r="P41" i="1"/>
  <c r="U41" i="1"/>
  <c r="U35" i="1"/>
  <c r="U33" i="1"/>
  <c r="U31" i="1"/>
  <c r="U29" i="1"/>
  <c r="U27" i="1"/>
  <c r="P25" i="1"/>
  <c r="U25" i="1"/>
  <c r="U23" i="1"/>
  <c r="U19" i="1"/>
  <c r="U17" i="1"/>
  <c r="U74" i="1"/>
  <c r="U72" i="1"/>
  <c r="U70" i="1"/>
  <c r="U40" i="1"/>
  <c r="U36" i="1"/>
  <c r="U34" i="1"/>
  <c r="P32" i="1"/>
  <c r="U32" i="1"/>
  <c r="U30" i="1"/>
  <c r="U28" i="1"/>
  <c r="U22" i="1"/>
  <c r="U20" i="1"/>
  <c r="P18" i="1"/>
  <c r="U18" i="1"/>
  <c r="U16" i="1"/>
  <c r="U8" i="1"/>
  <c r="P21" i="1"/>
  <c r="P94" i="1"/>
  <c r="P66" i="1"/>
  <c r="P64" i="1"/>
  <c r="P62" i="1"/>
  <c r="P60" i="1"/>
  <c r="P54" i="1"/>
  <c r="P42" i="1"/>
  <c r="P12" i="1"/>
  <c r="P46" i="1"/>
  <c r="P50" i="1"/>
  <c r="P56" i="1"/>
  <c r="P10" i="1"/>
  <c r="P26" i="1"/>
  <c r="P38" i="1"/>
  <c r="P44" i="1"/>
  <c r="P52" i="1"/>
  <c r="P58" i="1"/>
  <c r="P82" i="1"/>
  <c r="P13" i="1"/>
  <c r="P37" i="1"/>
  <c r="P45" i="1"/>
  <c r="P49" i="1"/>
  <c r="P51" i="1"/>
  <c r="P57" i="1"/>
  <c r="P75" i="1"/>
  <c r="P83" i="1"/>
  <c r="P91" i="1"/>
  <c r="O5" i="1"/>
  <c r="K5" i="1"/>
  <c r="AC5" i="1" l="1"/>
  <c r="P5" i="1"/>
</calcChain>
</file>

<file path=xl/sharedStrings.xml><?xml version="1.0" encoding="utf-8"?>
<sst xmlns="http://schemas.openxmlformats.org/spreadsheetml/2006/main" count="362" uniqueCount="144">
  <si>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</si>
  <si>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</si>
  <si>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</si>
  <si>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</si>
  <si>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</si>
  <si>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</si>
  <si>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</si>
  <si>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</si>
  <si>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</si>
  <si>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</si>
  <si>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</si>
  <si>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</si>
  <si>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</si>
  <si>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</si>
  <si>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</si>
  <si>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</si>
  <si>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</si>
  <si>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</si>
  <si>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</si>
  <si>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</si>
  <si>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</si>
  <si>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</si>
  <si>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</si>
  <si>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</si>
  <si>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26,09,</t>
  </si>
  <si>
    <t>25,09,</t>
  </si>
  <si>
    <t>19,09,</t>
  </si>
  <si>
    <t>18,09,</t>
  </si>
  <si>
    <t>12,09,</t>
  </si>
  <si>
    <t>11,09,</t>
  </si>
  <si>
    <t>05,09,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</si>
  <si>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</si>
  <si>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</si>
  <si>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</si>
  <si>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</si>
  <si>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</si>
  <si>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</si>
  <si>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</si>
  <si>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</si>
  <si>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</si>
  <si>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</si>
  <si>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</si>
  <si>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</si>
  <si>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</si>
  <si>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</si>
  <si>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</si>
  <si>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</si>
  <si>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</si>
  <si>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</si>
  <si>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</si>
  <si>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</si>
  <si>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-70%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</si>
  <si>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</si>
  <si>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</si>
  <si>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</si>
  <si>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-80%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</si>
  <si>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</si>
  <si>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</si>
  <si>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</si>
  <si>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</si>
  <si>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</si>
  <si>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</si>
  <si>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</si>
  <si>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</si>
  <si>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</si>
  <si>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</si>
  <si>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</si>
  <si>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</si>
  <si>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</si>
  <si>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</si>
  <si>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</si>
  <si>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</si>
  <si>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</si>
  <si>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</si>
  <si>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</si>
  <si>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</si>
  <si>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</si>
  <si>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</si>
  <si>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</si>
  <si>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</si>
  <si>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</si>
  <si>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</si>
  <si>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</si>
  <si>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</si>
  <si>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</si>
  <si>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</si>
  <si>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</si>
  <si>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</si>
  <si>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</si>
  <si>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</si>
  <si>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</si>
  <si>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</si>
  <si>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</si>
  <si>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</si>
  <si>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</si>
  <si>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</si>
  <si>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</si>
  <si>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</si>
  <si>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</si>
  <si>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</si>
  <si>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</si>
  <si>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</si>
  <si>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</si>
  <si>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</si>
  <si>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</si>
  <si>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</si>
  <si>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</si>
  <si>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</si>
  <si>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</si>
  <si>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</si>
  <si>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</si>
  <si>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</si>
  <si>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</si>
  <si>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</si>
  <si>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</si>
  <si>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</si>
  <si>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</si>
  <si>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</si>
  <si>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</si>
  <si>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</si>
  <si>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</si>
  <si>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</si>
  <si>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</si>
  <si>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</si>
  <si>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</si>
  <si>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</si>
  <si>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</si>
  <si>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</si>
  <si>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</si>
  <si>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</si>
  <si>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</si>
  <si>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</si>
  <si>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</si>
  <si>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</si>
  <si>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</si>
  <si>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</si>
  <si>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Вареные колбасы Докторская ГОСТ Дугушка Весовые Вектор Дугушка</t>
  </si>
  <si>
    <t>новинка, SU002011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</si>
  <si>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вывод</t>
    </r>
  </si>
  <si>
    <t>Данное скю в акции для сети Обжора с 01.09.2024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</si>
  <si>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новинка</t>
    </r>
  </si>
  <si>
    <t>ТМА на октябрь</t>
  </si>
  <si>
    <t>заказ</t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</si>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</sst>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4" fontId="1" fillId="4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28515625" style="8" customWidth="1"/>
    <col min="8" max="8" width="5.28515625" customWidth="1"/>
    <col min="9" max="9" width="12.85546875" customWidth="1"/>
    <col min="10" max="11" width="6.85546875" customWidth="1"/>
    <col min="12" max="13" width="1.140625" customWidth="1"/>
    <col min="14" max="18" width="6.85546875" customWidth="1"/>
    <col min="19" max="19" width="21.85546875" customWidth="1"/>
    <col min="20" max="21" width="5.85546875" customWidth="1"/>
    <col min="22" max="27" width="6" customWidth="1"/>
    <col min="28" max="28" width="37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SUM(E6:E480)</f>
        <v>38305.597999999998</v>
      </c>
      <c r="F5" s="4">
        <f>SUM(F6:F480)</f>
        <v>47533.862000000001</v>
      </c>
      <c r="G5" s="6"/>
      <c r="H5" s="1"/>
      <c r="I5" s="1"/>
      <c r="J5" s="4">
        <f t="shared" ref="J5:R5" si="0">SUM(J6:J480)</f>
        <v>38208.730000000003</v>
      </c>
      <c r="K5" s="4">
        <f t="shared" si="0"/>
        <v>96.867999999999995</v>
      </c>
      <c r="L5" s="4">
        <f t="shared" si="0"/>
        <v>0</v>
      </c>
      <c r="M5" s="4">
        <f t="shared" si="0"/>
        <v>0</v>
      </c>
      <c r="N5" s="4">
        <f t="shared" si="0"/>
        <v>18260.152679999999</v>
      </c>
      <c r="O5" s="4">
        <f t="shared" si="0"/>
        <v>7661.1196000000009</v>
      </c>
      <c r="P5" s="4">
        <f t="shared" si="0"/>
        <v>14878.725400000005</v>
      </c>
      <c r="Q5" s="4">
        <f t="shared" si="0"/>
        <v>15178.725400000005</v>
      </c>
      <c r="R5" s="4">
        <f t="shared" si="0"/>
        <v>300</v>
      </c>
      <c r="S5" s="1"/>
      <c r="T5" s="1"/>
      <c r="U5" s="1"/>
      <c r="V5" s="4">
        <f t="shared" ref="V5:AA5" si="1">SUM(V6:V480)</f>
        <v>7941.3955999999962</v>
      </c>
      <c r="W5" s="4">
        <f t="shared" si="1"/>
        <v>7513.8711999999996</v>
      </c>
      <c r="X5" s="4">
        <f t="shared" si="1"/>
        <v>7002.384799999998</v>
      </c>
      <c r="Y5" s="4">
        <f t="shared" si="1"/>
        <v>7163.3712000000023</v>
      </c>
      <c r="Z5" s="4">
        <f t="shared" si="1"/>
        <v>7342.2346000000007</v>
      </c>
      <c r="AA5" s="4">
        <f t="shared" si="1"/>
        <v>6902.5284000000001</v>
      </c>
      <c r="AB5" s="1"/>
      <c r="AC5" s="4">
        <f>SUM(AC6:AC480)</f>
        <v>12944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311.22500000000002</v>
      </c>
      <c r="D6" s="1">
        <v>362.899</v>
      </c>
      <c r="E6" s="1">
        <v>282.37900000000002</v>
      </c>
      <c r="F6" s="1">
        <v>317.27800000000002</v>
      </c>
      <c r="G6" s="6">
        <v>1</v>
      </c>
      <c r="H6" s="1">
        <v>50</v>
      </c>
      <c r="I6" s="1" t="s">
        <v>33</v>
      </c>
      <c r="J6" s="1">
        <v>268.05</v>
      </c>
      <c r="K6" s="1">
        <f t="shared" ref="K6:K31" si="2">E6-J6</f>
        <v>14.329000000000008</v>
      </c>
      <c r="L6" s="1"/>
      <c r="M6" s="1"/>
      <c r="N6" s="1">
        <v>155.8786399999999</v>
      </c>
      <c r="O6" s="1">
        <f>E6/5</f>
        <v>56.475800000000007</v>
      </c>
      <c r="P6" s="5">
        <f>11.4*O6-N6-F6</f>
        <v>170.66748000000018</v>
      </c>
      <c r="Q6" s="5">
        <f>P6</f>
        <v>170.66748000000018</v>
      </c>
      <c r="R6" s="5"/>
      <c r="S6" s="1"/>
      <c r="T6" s="1">
        <f>(F6+N6+Q6)/O6</f>
        <v>11.4</v>
      </c>
      <c r="U6" s="1">
        <f>(F6+N6)/O6</f>
        <v>8.3780422765148952</v>
      </c>
      <c r="V6" s="1">
        <v>54.754199999999997</v>
      </c>
      <c r="W6" s="1">
        <v>52.269000000000013</v>
      </c>
      <c r="X6" s="1">
        <v>50.886200000000002</v>
      </c>
      <c r="Y6" s="1">
        <v>51.532799999999988</v>
      </c>
      <c r="Z6" s="1">
        <v>58.968800000000002</v>
      </c>
      <c r="AA6" s="1">
        <v>52.753599999999992</v>
      </c>
      <c r="AB6" s="1"/>
      <c r="AC6" s="1">
        <f>ROUND(Q6*G6,0)</f>
        <v>171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250.46299999999999</v>
      </c>
      <c r="D7" s="1">
        <v>455.37</v>
      </c>
      <c r="E7" s="1">
        <v>282.46800000000002</v>
      </c>
      <c r="F7" s="1">
        <v>322.89600000000002</v>
      </c>
      <c r="G7" s="6">
        <v>1</v>
      </c>
      <c r="H7" s="1">
        <v>45</v>
      </c>
      <c r="I7" s="1" t="s">
        <v>33</v>
      </c>
      <c r="J7" s="1">
        <v>262.05</v>
      </c>
      <c r="K7" s="1">
        <f t="shared" si="2"/>
        <v>20.418000000000006</v>
      </c>
      <c r="L7" s="1"/>
      <c r="M7" s="1"/>
      <c r="N7" s="1">
        <v>166.8364</v>
      </c>
      <c r="O7" s="1">
        <f t="shared" ref="O7:O60" si="3">E7/5</f>
        <v>56.493600000000001</v>
      </c>
      <c r="P7" s="5">
        <f>11.4*O7-N7-F7</f>
        <v>154.29464000000002</v>
      </c>
      <c r="Q7" s="5">
        <f t="shared" ref="Q7:Q70" si="4">P7</f>
        <v>154.29464000000002</v>
      </c>
      <c r="R7" s="5"/>
      <c r="S7" s="1"/>
      <c r="T7" s="1">
        <f t="shared" ref="T7:T70" si="5">(F7+N7+Q7)/O7</f>
        <v>11.399999999999999</v>
      </c>
      <c r="U7" s="1">
        <f t="shared" ref="U7:U70" si="6">(F7+N7)/O7</f>
        <v>8.668812042426044</v>
      </c>
      <c r="V7" s="1">
        <v>57.287999999999997</v>
      </c>
      <c r="W7" s="1">
        <v>53.7562</v>
      </c>
      <c r="X7" s="1">
        <v>56.909000000000013</v>
      </c>
      <c r="Y7" s="1">
        <v>55.534799999999997</v>
      </c>
      <c r="Z7" s="1">
        <v>52.353400000000001</v>
      </c>
      <c r="AA7" s="1">
        <v>47.943600000000004</v>
      </c>
      <c r="AB7" s="1"/>
      <c r="AC7" s="1">
        <f t="shared" ref="AC7:AC70" si="7">ROUND(Q7*G7,0)</f>
        <v>154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6" t="s">
        <v>35</v>
      </c>
      <c r="B8" s="1" t="s">
        <v>32</v>
      </c>
      <c r="C8" s="1">
        <v>812.19</v>
      </c>
      <c r="D8" s="1">
        <v>601.54999999999995</v>
      </c>
      <c r="E8" s="1">
        <v>669.524</v>
      </c>
      <c r="F8" s="1">
        <v>623.29999999999995</v>
      </c>
      <c r="G8" s="6">
        <v>1</v>
      </c>
      <c r="H8" s="1">
        <v>45</v>
      </c>
      <c r="I8" s="1" t="s">
        <v>33</v>
      </c>
      <c r="J8" s="1">
        <v>602.25</v>
      </c>
      <c r="K8" s="1">
        <f t="shared" si="2"/>
        <v>67.274000000000001</v>
      </c>
      <c r="L8" s="1"/>
      <c r="M8" s="1"/>
      <c r="N8" s="1">
        <v>700</v>
      </c>
      <c r="O8" s="1">
        <f t="shared" si="3"/>
        <v>133.90479999999999</v>
      </c>
      <c r="P8" s="5">
        <f>13.4*O8-N8-F8</f>
        <v>471.02431999999999</v>
      </c>
      <c r="Q8" s="5">
        <f t="shared" si="4"/>
        <v>471.02431999999999</v>
      </c>
      <c r="R8" s="5"/>
      <c r="S8" s="1"/>
      <c r="T8" s="1">
        <f t="shared" si="5"/>
        <v>13.4</v>
      </c>
      <c r="U8" s="1">
        <f t="shared" si="6"/>
        <v>9.8823940590628574</v>
      </c>
      <c r="V8" s="1">
        <v>124.8364</v>
      </c>
      <c r="W8" s="1">
        <v>116.88079999999999</v>
      </c>
      <c r="X8" s="1">
        <v>109.2414</v>
      </c>
      <c r="Y8" s="1">
        <v>121.05200000000001</v>
      </c>
      <c r="Z8" s="1">
        <v>135.42859999999999</v>
      </c>
      <c r="AA8" s="1">
        <v>116.27760000000001</v>
      </c>
      <c r="AB8" s="1"/>
      <c r="AC8" s="1">
        <f t="shared" si="7"/>
        <v>471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14.073</v>
      </c>
      <c r="D9" s="1">
        <v>50.470999999999997</v>
      </c>
      <c r="E9" s="1">
        <v>10.728</v>
      </c>
      <c r="F9" s="1">
        <v>46.247</v>
      </c>
      <c r="G9" s="6">
        <v>1</v>
      </c>
      <c r="H9" s="1">
        <v>40</v>
      </c>
      <c r="I9" s="1" t="s">
        <v>33</v>
      </c>
      <c r="J9" s="1">
        <v>11.8</v>
      </c>
      <c r="K9" s="1">
        <f t="shared" si="2"/>
        <v>-1.072000000000001</v>
      </c>
      <c r="L9" s="1"/>
      <c r="M9" s="1"/>
      <c r="N9" s="1">
        <v>0</v>
      </c>
      <c r="O9" s="1">
        <f t="shared" si="3"/>
        <v>2.1456</v>
      </c>
      <c r="P9" s="5"/>
      <c r="Q9" s="5">
        <f t="shared" si="4"/>
        <v>0</v>
      </c>
      <c r="R9" s="5"/>
      <c r="S9" s="1"/>
      <c r="T9" s="1">
        <f t="shared" si="5"/>
        <v>21.554343773303504</v>
      </c>
      <c r="U9" s="1">
        <f t="shared" si="6"/>
        <v>21.554343773303504</v>
      </c>
      <c r="V9" s="1">
        <v>1.9558</v>
      </c>
      <c r="W9" s="1">
        <v>4.2446000000000002</v>
      </c>
      <c r="X9" s="1">
        <v>4.4593999999999996</v>
      </c>
      <c r="Y9" s="1">
        <v>2.2635999999999998</v>
      </c>
      <c r="Z9" s="1">
        <v>3.1850000000000001</v>
      </c>
      <c r="AA9" s="1">
        <v>4.0491999999999999</v>
      </c>
      <c r="AB9" s="21" t="s">
        <v>37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38</v>
      </c>
      <c r="C10" s="1">
        <v>537</v>
      </c>
      <c r="D10" s="1">
        <v>1638</v>
      </c>
      <c r="E10" s="1">
        <v>758</v>
      </c>
      <c r="F10" s="1">
        <v>1263</v>
      </c>
      <c r="G10" s="6">
        <v>0.45</v>
      </c>
      <c r="H10" s="1">
        <v>45</v>
      </c>
      <c r="I10" s="1" t="s">
        <v>33</v>
      </c>
      <c r="J10" s="1">
        <v>776</v>
      </c>
      <c r="K10" s="1">
        <f t="shared" si="2"/>
        <v>-18</v>
      </c>
      <c r="L10" s="1"/>
      <c r="M10" s="1"/>
      <c r="N10" s="1">
        <v>131.19999999999979</v>
      </c>
      <c r="O10" s="1">
        <f t="shared" si="3"/>
        <v>151.6</v>
      </c>
      <c r="P10" s="5">
        <f t="shared" ref="P10:P13" si="8">11*O10-N10-F10</f>
        <v>273.40000000000009</v>
      </c>
      <c r="Q10" s="5">
        <f t="shared" si="4"/>
        <v>273.40000000000009</v>
      </c>
      <c r="R10" s="5"/>
      <c r="S10" s="1"/>
      <c r="T10" s="1">
        <f t="shared" si="5"/>
        <v>11</v>
      </c>
      <c r="U10" s="1">
        <f t="shared" si="6"/>
        <v>9.1965699208443255</v>
      </c>
      <c r="V10" s="1">
        <v>152.80000000000001</v>
      </c>
      <c r="W10" s="1">
        <v>182.4</v>
      </c>
      <c r="X10" s="1">
        <v>175.8</v>
      </c>
      <c r="Y10" s="1">
        <v>129.80000000000001</v>
      </c>
      <c r="Z10" s="1">
        <v>140.4</v>
      </c>
      <c r="AA10" s="1">
        <v>140.6</v>
      </c>
      <c r="AB10" s="1"/>
      <c r="AC10" s="1">
        <f t="shared" si="7"/>
        <v>123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38</v>
      </c>
      <c r="C11" s="1">
        <v>893.55</v>
      </c>
      <c r="D11" s="1">
        <v>1764</v>
      </c>
      <c r="E11" s="1">
        <v>1004</v>
      </c>
      <c r="F11" s="1">
        <v>1439.55</v>
      </c>
      <c r="G11" s="6">
        <v>0.45</v>
      </c>
      <c r="H11" s="1">
        <v>45</v>
      </c>
      <c r="I11" s="1" t="s">
        <v>33</v>
      </c>
      <c r="J11" s="1">
        <v>1022</v>
      </c>
      <c r="K11" s="1">
        <f t="shared" si="2"/>
        <v>-18</v>
      </c>
      <c r="L11" s="1"/>
      <c r="M11" s="1"/>
      <c r="N11" s="1">
        <v>3035</v>
      </c>
      <c r="O11" s="1">
        <f t="shared" si="3"/>
        <v>200.8</v>
      </c>
      <c r="P11" s="5"/>
      <c r="Q11" s="5">
        <f t="shared" si="4"/>
        <v>0</v>
      </c>
      <c r="R11" s="5"/>
      <c r="S11" s="1"/>
      <c r="T11" s="1">
        <f t="shared" si="5"/>
        <v>22.283615537848604</v>
      </c>
      <c r="U11" s="1">
        <f t="shared" si="6"/>
        <v>22.283615537848604</v>
      </c>
      <c r="V11" s="1">
        <v>212.4</v>
      </c>
      <c r="W11" s="1">
        <v>219.69</v>
      </c>
      <c r="X11" s="1">
        <v>219.29</v>
      </c>
      <c r="Y11" s="1">
        <v>194</v>
      </c>
      <c r="Z11" s="1">
        <v>195.4</v>
      </c>
      <c r="AA11" s="1">
        <v>208.8</v>
      </c>
      <c r="AB11" s="25" t="s">
        <v>139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38</v>
      </c>
      <c r="C12" s="1">
        <v>59</v>
      </c>
      <c r="D12" s="1"/>
      <c r="E12" s="1">
        <v>21</v>
      </c>
      <c r="F12" s="1">
        <v>28</v>
      </c>
      <c r="G12" s="6">
        <v>0.17</v>
      </c>
      <c r="H12" s="1">
        <v>180</v>
      </c>
      <c r="I12" s="1" t="s">
        <v>33</v>
      </c>
      <c r="J12" s="1">
        <v>21</v>
      </c>
      <c r="K12" s="1">
        <f t="shared" si="2"/>
        <v>0</v>
      </c>
      <c r="L12" s="1"/>
      <c r="M12" s="1"/>
      <c r="N12" s="1">
        <v>10</v>
      </c>
      <c r="O12" s="1">
        <f t="shared" si="3"/>
        <v>4.2</v>
      </c>
      <c r="P12" s="5">
        <f t="shared" si="8"/>
        <v>8.2000000000000028</v>
      </c>
      <c r="Q12" s="5">
        <f t="shared" si="4"/>
        <v>8.2000000000000028</v>
      </c>
      <c r="R12" s="5"/>
      <c r="S12" s="1"/>
      <c r="T12" s="1">
        <f t="shared" si="5"/>
        <v>11</v>
      </c>
      <c r="U12" s="1">
        <f t="shared" si="6"/>
        <v>9.0476190476190474</v>
      </c>
      <c r="V12" s="1">
        <v>4.4000000000000004</v>
      </c>
      <c r="W12" s="1">
        <v>4.8</v>
      </c>
      <c r="X12" s="1">
        <v>4</v>
      </c>
      <c r="Y12" s="1">
        <v>5.2</v>
      </c>
      <c r="Z12" s="1">
        <v>7</v>
      </c>
      <c r="AA12" s="1">
        <v>8</v>
      </c>
      <c r="AB12" s="1"/>
      <c r="AC12" s="1">
        <f t="shared" si="7"/>
        <v>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38</v>
      </c>
      <c r="C13" s="1">
        <v>42</v>
      </c>
      <c r="D13" s="1">
        <v>15</v>
      </c>
      <c r="E13" s="1">
        <v>33</v>
      </c>
      <c r="F13" s="1">
        <v>12</v>
      </c>
      <c r="G13" s="6">
        <v>0.3</v>
      </c>
      <c r="H13" s="1">
        <v>40</v>
      </c>
      <c r="I13" s="1" t="s">
        <v>33</v>
      </c>
      <c r="J13" s="1">
        <v>34</v>
      </c>
      <c r="K13" s="1">
        <f t="shared" si="2"/>
        <v>-1</v>
      </c>
      <c r="L13" s="1"/>
      <c r="M13" s="1"/>
      <c r="N13" s="1">
        <v>21</v>
      </c>
      <c r="O13" s="1">
        <f t="shared" si="3"/>
        <v>6.6</v>
      </c>
      <c r="P13" s="5">
        <f t="shared" si="8"/>
        <v>39.599999999999994</v>
      </c>
      <c r="Q13" s="5">
        <f t="shared" si="4"/>
        <v>39.599999999999994</v>
      </c>
      <c r="R13" s="5"/>
      <c r="S13" s="1"/>
      <c r="T13" s="1">
        <f t="shared" si="5"/>
        <v>11</v>
      </c>
      <c r="U13" s="1">
        <f t="shared" si="6"/>
        <v>5</v>
      </c>
      <c r="V13" s="1">
        <v>4.8</v>
      </c>
      <c r="W13" s="1">
        <v>1</v>
      </c>
      <c r="X13" s="1">
        <v>-1.6</v>
      </c>
      <c r="Y13" s="1">
        <v>3.2</v>
      </c>
      <c r="Z13" s="1">
        <v>6</v>
      </c>
      <c r="AA13" s="1">
        <v>4.2</v>
      </c>
      <c r="AB13" s="1"/>
      <c r="AC13" s="1">
        <f t="shared" si="7"/>
        <v>12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44</v>
      </c>
      <c r="B14" s="1" t="s">
        <v>38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>
        <v>91</v>
      </c>
      <c r="K14" s="1">
        <f t="shared" si="2"/>
        <v>-91</v>
      </c>
      <c r="L14" s="1"/>
      <c r="M14" s="1"/>
      <c r="N14" s="16"/>
      <c r="O14" s="1">
        <f t="shared" si="3"/>
        <v>0</v>
      </c>
      <c r="P14" s="17">
        <v>100</v>
      </c>
      <c r="Q14" s="5">
        <f t="shared" si="4"/>
        <v>100</v>
      </c>
      <c r="R14" s="5"/>
      <c r="S14" s="1"/>
      <c r="T14" s="1" t="e">
        <f t="shared" si="5"/>
        <v>#DIV/0!</v>
      </c>
      <c r="U14" s="1" t="e">
        <f t="shared" si="6"/>
        <v>#DIV/0!</v>
      </c>
      <c r="V14" s="1">
        <v>0</v>
      </c>
      <c r="W14" s="1">
        <v>0</v>
      </c>
      <c r="X14" s="1">
        <v>0</v>
      </c>
      <c r="Y14" s="1">
        <v>6.4</v>
      </c>
      <c r="Z14" s="1">
        <v>8.8000000000000007</v>
      </c>
      <c r="AA14" s="1">
        <v>14.8</v>
      </c>
      <c r="AB14" s="16" t="s">
        <v>45</v>
      </c>
      <c r="AC14" s="1">
        <f t="shared" si="7"/>
        <v>40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38</v>
      </c>
      <c r="C15" s="1">
        <v>81</v>
      </c>
      <c r="D15" s="1">
        <v>272</v>
      </c>
      <c r="E15" s="1">
        <v>70</v>
      </c>
      <c r="F15" s="1">
        <v>255</v>
      </c>
      <c r="G15" s="6">
        <v>0.17</v>
      </c>
      <c r="H15" s="1">
        <v>180</v>
      </c>
      <c r="I15" s="1" t="s">
        <v>33</v>
      </c>
      <c r="J15" s="1">
        <v>72</v>
      </c>
      <c r="K15" s="1">
        <f t="shared" si="2"/>
        <v>-2</v>
      </c>
      <c r="L15" s="1"/>
      <c r="M15" s="1"/>
      <c r="N15" s="1">
        <v>0</v>
      </c>
      <c r="O15" s="1">
        <f t="shared" si="3"/>
        <v>14</v>
      </c>
      <c r="P15" s="5"/>
      <c r="Q15" s="5">
        <f t="shared" si="4"/>
        <v>0</v>
      </c>
      <c r="R15" s="5"/>
      <c r="S15" s="1"/>
      <c r="T15" s="1">
        <f t="shared" si="5"/>
        <v>18.214285714285715</v>
      </c>
      <c r="U15" s="1">
        <f t="shared" si="6"/>
        <v>18.214285714285715</v>
      </c>
      <c r="V15" s="1">
        <v>13.6</v>
      </c>
      <c r="W15" s="1">
        <v>28.4</v>
      </c>
      <c r="X15" s="1">
        <v>27</v>
      </c>
      <c r="Y15" s="1">
        <v>17.8</v>
      </c>
      <c r="Z15" s="1">
        <v>20.6</v>
      </c>
      <c r="AA15" s="1">
        <v>26</v>
      </c>
      <c r="AB15" s="21" t="s">
        <v>37</v>
      </c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47</v>
      </c>
      <c r="B16" s="13" t="s">
        <v>38</v>
      </c>
      <c r="C16" s="13"/>
      <c r="D16" s="13"/>
      <c r="E16" s="13"/>
      <c r="F16" s="13"/>
      <c r="G16" s="14">
        <v>0</v>
      </c>
      <c r="H16" s="13">
        <v>50</v>
      </c>
      <c r="I16" s="13" t="s">
        <v>33</v>
      </c>
      <c r="J16" s="13"/>
      <c r="K16" s="13">
        <f t="shared" si="2"/>
        <v>0</v>
      </c>
      <c r="L16" s="13"/>
      <c r="M16" s="13"/>
      <c r="N16" s="13"/>
      <c r="O16" s="13">
        <f t="shared" si="3"/>
        <v>0</v>
      </c>
      <c r="P16" s="15"/>
      <c r="Q16" s="5">
        <f t="shared" si="4"/>
        <v>0</v>
      </c>
      <c r="R16" s="15"/>
      <c r="S16" s="13"/>
      <c r="T16" s="13" t="e">
        <f t="shared" si="5"/>
        <v>#DIV/0!</v>
      </c>
      <c r="U16" s="13" t="e">
        <f t="shared" si="6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 t="s">
        <v>48</v>
      </c>
      <c r="AC16" s="13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49</v>
      </c>
      <c r="B17" s="13" t="s">
        <v>38</v>
      </c>
      <c r="C17" s="13"/>
      <c r="D17" s="13"/>
      <c r="E17" s="13"/>
      <c r="F17" s="13"/>
      <c r="G17" s="14">
        <v>0</v>
      </c>
      <c r="H17" s="13">
        <v>50</v>
      </c>
      <c r="I17" s="13" t="s">
        <v>33</v>
      </c>
      <c r="J17" s="13"/>
      <c r="K17" s="13">
        <f t="shared" si="2"/>
        <v>0</v>
      </c>
      <c r="L17" s="13"/>
      <c r="M17" s="13"/>
      <c r="N17" s="13"/>
      <c r="O17" s="13">
        <f t="shared" si="3"/>
        <v>0</v>
      </c>
      <c r="P17" s="15"/>
      <c r="Q17" s="5">
        <f t="shared" si="4"/>
        <v>0</v>
      </c>
      <c r="R17" s="15"/>
      <c r="S17" s="13"/>
      <c r="T17" s="13" t="e">
        <f t="shared" si="5"/>
        <v>#DIV/0!</v>
      </c>
      <c r="U17" s="13" t="e">
        <f t="shared" si="6"/>
        <v>#DIV/0!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 t="s">
        <v>48</v>
      </c>
      <c r="AC17" s="13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50</v>
      </c>
      <c r="B18" s="10" t="s">
        <v>32</v>
      </c>
      <c r="C18" s="10">
        <v>1845.345</v>
      </c>
      <c r="D18" s="10">
        <v>3088.6990000000001</v>
      </c>
      <c r="E18" s="10">
        <v>2304.7379999999998</v>
      </c>
      <c r="F18" s="10">
        <v>2111.3209999999999</v>
      </c>
      <c r="G18" s="11">
        <v>1</v>
      </c>
      <c r="H18" s="10">
        <v>55</v>
      </c>
      <c r="I18" s="10" t="s">
        <v>33</v>
      </c>
      <c r="J18" s="10">
        <v>2187.4499999999998</v>
      </c>
      <c r="K18" s="10">
        <f t="shared" si="2"/>
        <v>117.28800000000001</v>
      </c>
      <c r="L18" s="10"/>
      <c r="M18" s="10"/>
      <c r="N18" s="10">
        <v>174.9466000000011</v>
      </c>
      <c r="O18" s="10">
        <f t="shared" si="3"/>
        <v>460.94759999999997</v>
      </c>
      <c r="P18" s="12">
        <f>7*O18-N18-F18</f>
        <v>940.36559999999872</v>
      </c>
      <c r="Q18" s="5">
        <f t="shared" si="4"/>
        <v>940.36559999999872</v>
      </c>
      <c r="R18" s="12"/>
      <c r="S18" s="10"/>
      <c r="T18" s="10">
        <f t="shared" si="5"/>
        <v>7</v>
      </c>
      <c r="U18" s="10">
        <f t="shared" si="6"/>
        <v>4.9599295017481406</v>
      </c>
      <c r="V18" s="10">
        <v>463.97680000000003</v>
      </c>
      <c r="W18" s="10">
        <v>439.86099999999999</v>
      </c>
      <c r="X18" s="10">
        <v>455.69880000000001</v>
      </c>
      <c r="Y18" s="10">
        <v>454.80919999999998</v>
      </c>
      <c r="Z18" s="10">
        <v>427.89120000000003</v>
      </c>
      <c r="AA18" s="10">
        <v>408.74059999999997</v>
      </c>
      <c r="AB18" s="10" t="s">
        <v>51</v>
      </c>
      <c r="AC18" s="10">
        <f t="shared" si="7"/>
        <v>940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6" t="s">
        <v>52</v>
      </c>
      <c r="B19" s="1" t="s">
        <v>32</v>
      </c>
      <c r="C19" s="1">
        <v>4385.201</v>
      </c>
      <c r="D19" s="1">
        <v>3566.0479999999998</v>
      </c>
      <c r="E19" s="1">
        <v>2503.2910000000002</v>
      </c>
      <c r="F19" s="1">
        <v>4284.9120000000003</v>
      </c>
      <c r="G19" s="6">
        <v>1</v>
      </c>
      <c r="H19" s="1">
        <v>50</v>
      </c>
      <c r="I19" s="1" t="s">
        <v>33</v>
      </c>
      <c r="J19" s="1">
        <v>2518.5</v>
      </c>
      <c r="K19" s="1">
        <f t="shared" si="2"/>
        <v>-15.208999999999833</v>
      </c>
      <c r="L19" s="1"/>
      <c r="M19" s="1"/>
      <c r="N19" s="1">
        <v>850</v>
      </c>
      <c r="O19" s="1">
        <f t="shared" si="3"/>
        <v>500.65820000000002</v>
      </c>
      <c r="P19" s="5">
        <f>13.4*O19-N19-F19</f>
        <v>1573.9078800000007</v>
      </c>
      <c r="Q19" s="5">
        <f t="shared" si="4"/>
        <v>1573.9078800000007</v>
      </c>
      <c r="R19" s="5"/>
      <c r="S19" s="1"/>
      <c r="T19" s="1">
        <f t="shared" si="5"/>
        <v>13.400000000000002</v>
      </c>
      <c r="U19" s="1">
        <f t="shared" si="6"/>
        <v>10.25632257695969</v>
      </c>
      <c r="V19" s="1">
        <v>515.92179999999996</v>
      </c>
      <c r="W19" s="1">
        <v>520.22540000000004</v>
      </c>
      <c r="X19" s="1">
        <v>358.5926</v>
      </c>
      <c r="Y19" s="1">
        <v>480.62180000000001</v>
      </c>
      <c r="Z19" s="1">
        <v>638.76779999999997</v>
      </c>
      <c r="AA19" s="1">
        <v>567.83519999999999</v>
      </c>
      <c r="AB19" s="1"/>
      <c r="AC19" s="1">
        <f t="shared" si="7"/>
        <v>1574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53</v>
      </c>
      <c r="B20" s="13" t="s">
        <v>32</v>
      </c>
      <c r="C20" s="13"/>
      <c r="D20" s="13"/>
      <c r="E20" s="13"/>
      <c r="F20" s="13"/>
      <c r="G20" s="14">
        <v>0</v>
      </c>
      <c r="H20" s="13">
        <v>60</v>
      </c>
      <c r="I20" s="13" t="s">
        <v>33</v>
      </c>
      <c r="J20" s="13"/>
      <c r="K20" s="13">
        <f t="shared" si="2"/>
        <v>0</v>
      </c>
      <c r="L20" s="13"/>
      <c r="M20" s="13"/>
      <c r="N20" s="13"/>
      <c r="O20" s="13">
        <f t="shared" si="3"/>
        <v>0</v>
      </c>
      <c r="P20" s="15"/>
      <c r="Q20" s="5">
        <f t="shared" si="4"/>
        <v>0</v>
      </c>
      <c r="R20" s="15"/>
      <c r="S20" s="13"/>
      <c r="T20" s="13" t="e">
        <f t="shared" si="5"/>
        <v>#DIV/0!</v>
      </c>
      <c r="U20" s="13" t="e">
        <f t="shared" si="6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 t="s">
        <v>48</v>
      </c>
      <c r="AC20" s="13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54</v>
      </c>
      <c r="B21" s="10" t="s">
        <v>32</v>
      </c>
      <c r="C21" s="10">
        <v>2610.9360000000001</v>
      </c>
      <c r="D21" s="10">
        <v>3967.23</v>
      </c>
      <c r="E21" s="10">
        <v>2866.799</v>
      </c>
      <c r="F21" s="10">
        <v>2929.1680000000001</v>
      </c>
      <c r="G21" s="11">
        <v>1</v>
      </c>
      <c r="H21" s="10">
        <v>60</v>
      </c>
      <c r="I21" s="10" t="s">
        <v>33</v>
      </c>
      <c r="J21" s="10">
        <v>2702.5</v>
      </c>
      <c r="K21" s="10">
        <f t="shared" si="2"/>
        <v>164.29899999999998</v>
      </c>
      <c r="L21" s="10"/>
      <c r="M21" s="10"/>
      <c r="N21" s="10">
        <v>0</v>
      </c>
      <c r="O21" s="10">
        <f t="shared" si="3"/>
        <v>573.35979999999995</v>
      </c>
      <c r="P21" s="12">
        <f>6*O21-N21-F21</f>
        <v>510.99079999999958</v>
      </c>
      <c r="Q21" s="5">
        <f t="shared" si="4"/>
        <v>510.99079999999958</v>
      </c>
      <c r="R21" s="12"/>
      <c r="S21" s="10"/>
      <c r="T21" s="10">
        <f t="shared" si="5"/>
        <v>6</v>
      </c>
      <c r="U21" s="10">
        <f t="shared" si="6"/>
        <v>5.1087781180333893</v>
      </c>
      <c r="V21" s="10">
        <v>595.06780000000003</v>
      </c>
      <c r="W21" s="10">
        <v>575.71820000000002</v>
      </c>
      <c r="X21" s="10">
        <v>568.71879999999999</v>
      </c>
      <c r="Y21" s="10">
        <v>595.61159999999995</v>
      </c>
      <c r="Z21" s="10">
        <v>562.99939999999992</v>
      </c>
      <c r="AA21" s="10">
        <v>530.96400000000006</v>
      </c>
      <c r="AB21" s="10" t="s">
        <v>55</v>
      </c>
      <c r="AC21" s="10">
        <f t="shared" si="7"/>
        <v>511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56</v>
      </c>
      <c r="B22" s="18" t="s">
        <v>32</v>
      </c>
      <c r="C22" s="18">
        <v>-5.1749999999999998</v>
      </c>
      <c r="D22" s="18">
        <v>10.42</v>
      </c>
      <c r="E22" s="23">
        <v>2.645</v>
      </c>
      <c r="F22" s="18"/>
      <c r="G22" s="19">
        <v>0</v>
      </c>
      <c r="H22" s="18">
        <v>60</v>
      </c>
      <c r="I22" s="18" t="s">
        <v>39</v>
      </c>
      <c r="J22" s="18"/>
      <c r="K22" s="18">
        <f t="shared" si="2"/>
        <v>2.645</v>
      </c>
      <c r="L22" s="18"/>
      <c r="M22" s="18"/>
      <c r="N22" s="18"/>
      <c r="O22" s="18">
        <f t="shared" si="3"/>
        <v>0.52900000000000003</v>
      </c>
      <c r="P22" s="20"/>
      <c r="Q22" s="5">
        <f t="shared" si="4"/>
        <v>0</v>
      </c>
      <c r="R22" s="20"/>
      <c r="S22" s="18"/>
      <c r="T22" s="18">
        <f t="shared" si="5"/>
        <v>0</v>
      </c>
      <c r="U22" s="18">
        <f t="shared" si="6"/>
        <v>0</v>
      </c>
      <c r="V22" s="18">
        <v>-0.52</v>
      </c>
      <c r="W22" s="18">
        <v>1.5860000000000001</v>
      </c>
      <c r="X22" s="18">
        <v>0.55099999999999993</v>
      </c>
      <c r="Y22" s="18">
        <v>2.4306000000000001</v>
      </c>
      <c r="Z22" s="18">
        <v>15.133800000000001</v>
      </c>
      <c r="AA22" s="18">
        <v>21.0032</v>
      </c>
      <c r="AB22" s="18" t="s">
        <v>57</v>
      </c>
      <c r="AC22" s="18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6" t="s">
        <v>58</v>
      </c>
      <c r="B23" s="1" t="s">
        <v>32</v>
      </c>
      <c r="C23" s="1">
        <v>405.27</v>
      </c>
      <c r="D23" s="1">
        <v>935.85</v>
      </c>
      <c r="E23" s="1">
        <v>465.54500000000002</v>
      </c>
      <c r="F23" s="1">
        <v>666.44200000000001</v>
      </c>
      <c r="G23" s="6">
        <v>1</v>
      </c>
      <c r="H23" s="1">
        <v>60</v>
      </c>
      <c r="I23" s="1" t="s">
        <v>33</v>
      </c>
      <c r="J23" s="1">
        <v>448.05</v>
      </c>
      <c r="K23" s="1">
        <f t="shared" si="2"/>
        <v>17.495000000000005</v>
      </c>
      <c r="L23" s="1"/>
      <c r="M23" s="1"/>
      <c r="N23" s="1">
        <v>350</v>
      </c>
      <c r="O23" s="1">
        <f t="shared" si="3"/>
        <v>93.109000000000009</v>
      </c>
      <c r="P23" s="5">
        <f>13.4*O23-N23-F23</f>
        <v>231.21860000000015</v>
      </c>
      <c r="Q23" s="5">
        <f t="shared" si="4"/>
        <v>231.21860000000015</v>
      </c>
      <c r="R23" s="5"/>
      <c r="S23" s="1"/>
      <c r="T23" s="1">
        <f t="shared" si="5"/>
        <v>13.4</v>
      </c>
      <c r="U23" s="1">
        <f t="shared" si="6"/>
        <v>10.916689041875649</v>
      </c>
      <c r="V23" s="1">
        <v>100.9862</v>
      </c>
      <c r="W23" s="1">
        <v>103.012</v>
      </c>
      <c r="X23" s="1">
        <v>108.4438</v>
      </c>
      <c r="Y23" s="1">
        <v>111.86360000000001</v>
      </c>
      <c r="Z23" s="1">
        <v>98.034000000000006</v>
      </c>
      <c r="AA23" s="1">
        <v>90.254400000000004</v>
      </c>
      <c r="AB23" s="1"/>
      <c r="AC23" s="1">
        <f t="shared" si="7"/>
        <v>231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59</v>
      </c>
      <c r="B24" s="10" t="s">
        <v>32</v>
      </c>
      <c r="C24" s="10">
        <v>1027.402</v>
      </c>
      <c r="D24" s="10">
        <v>1663.9469999999999</v>
      </c>
      <c r="E24" s="10">
        <v>959.12699999999995</v>
      </c>
      <c r="F24" s="10">
        <v>1372.6210000000001</v>
      </c>
      <c r="G24" s="11">
        <v>1</v>
      </c>
      <c r="H24" s="10">
        <v>60</v>
      </c>
      <c r="I24" s="10" t="s">
        <v>33</v>
      </c>
      <c r="J24" s="10">
        <v>903.45</v>
      </c>
      <c r="K24" s="10">
        <f t="shared" si="2"/>
        <v>55.676999999999907</v>
      </c>
      <c r="L24" s="10"/>
      <c r="M24" s="10"/>
      <c r="N24" s="10">
        <v>0</v>
      </c>
      <c r="O24" s="10">
        <f t="shared" si="3"/>
        <v>191.8254</v>
      </c>
      <c r="P24" s="12"/>
      <c r="Q24" s="5">
        <f t="shared" si="4"/>
        <v>0</v>
      </c>
      <c r="R24" s="12"/>
      <c r="S24" s="10"/>
      <c r="T24" s="10">
        <f t="shared" si="5"/>
        <v>7.1555748091754277</v>
      </c>
      <c r="U24" s="10">
        <f t="shared" si="6"/>
        <v>7.1555748091754277</v>
      </c>
      <c r="V24" s="10">
        <v>216.3528</v>
      </c>
      <c r="W24" s="10">
        <v>230.87739999999999</v>
      </c>
      <c r="X24" s="10">
        <v>209.52379999999999</v>
      </c>
      <c r="Y24" s="10">
        <v>215.34299999999999</v>
      </c>
      <c r="Z24" s="10">
        <v>214.87819999999999</v>
      </c>
      <c r="AA24" s="10">
        <v>181.9196</v>
      </c>
      <c r="AB24" s="10" t="s">
        <v>51</v>
      </c>
      <c r="AC24" s="10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60</v>
      </c>
      <c r="B25" s="10" t="s">
        <v>32</v>
      </c>
      <c r="C25" s="10">
        <v>1820.0550000000001</v>
      </c>
      <c r="D25" s="10">
        <v>2158.0129999999999</v>
      </c>
      <c r="E25" s="10">
        <v>1915.6579999999999</v>
      </c>
      <c r="F25" s="10">
        <v>1664.4179999999999</v>
      </c>
      <c r="G25" s="11">
        <v>1</v>
      </c>
      <c r="H25" s="10">
        <v>60</v>
      </c>
      <c r="I25" s="10" t="s">
        <v>33</v>
      </c>
      <c r="J25" s="10">
        <v>1810.1</v>
      </c>
      <c r="K25" s="10">
        <f t="shared" si="2"/>
        <v>105.55799999999999</v>
      </c>
      <c r="L25" s="10"/>
      <c r="M25" s="10"/>
      <c r="N25" s="10">
        <v>130.79687999999851</v>
      </c>
      <c r="O25" s="10">
        <f t="shared" si="3"/>
        <v>383.13159999999999</v>
      </c>
      <c r="P25" s="12">
        <f t="shared" ref="P25" si="9">7*O25-N25-F25</f>
        <v>886.70632000000137</v>
      </c>
      <c r="Q25" s="5">
        <f t="shared" si="4"/>
        <v>886.70632000000137</v>
      </c>
      <c r="R25" s="12"/>
      <c r="S25" s="10"/>
      <c r="T25" s="10">
        <f t="shared" si="5"/>
        <v>6.9999999999999991</v>
      </c>
      <c r="U25" s="10">
        <f t="shared" si="6"/>
        <v>4.6856351185858811</v>
      </c>
      <c r="V25" s="10">
        <v>372.4796</v>
      </c>
      <c r="W25" s="10">
        <v>354.7398</v>
      </c>
      <c r="X25" s="10">
        <v>367.452</v>
      </c>
      <c r="Y25" s="10">
        <v>403.78320000000002</v>
      </c>
      <c r="Z25" s="10">
        <v>378.5958</v>
      </c>
      <c r="AA25" s="10">
        <v>340.14</v>
      </c>
      <c r="AB25" s="10" t="s">
        <v>51</v>
      </c>
      <c r="AC25" s="10">
        <f t="shared" si="7"/>
        <v>887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32</v>
      </c>
      <c r="C26" s="1">
        <v>55.462000000000003</v>
      </c>
      <c r="D26" s="1">
        <v>36.168999999999997</v>
      </c>
      <c r="E26" s="1">
        <v>34.426000000000002</v>
      </c>
      <c r="F26" s="1">
        <v>50.209000000000003</v>
      </c>
      <c r="G26" s="6">
        <v>1</v>
      </c>
      <c r="H26" s="1">
        <v>35</v>
      </c>
      <c r="I26" s="1" t="s">
        <v>33</v>
      </c>
      <c r="J26" s="1">
        <v>37</v>
      </c>
      <c r="K26" s="1">
        <f t="shared" si="2"/>
        <v>-2.5739999999999981</v>
      </c>
      <c r="L26" s="1"/>
      <c r="M26" s="1"/>
      <c r="N26" s="1">
        <v>0</v>
      </c>
      <c r="O26" s="1">
        <f t="shared" si="3"/>
        <v>6.8852000000000002</v>
      </c>
      <c r="P26" s="5">
        <f t="shared" ref="P26" si="10">11*O26-N26-F26</f>
        <v>25.528199999999998</v>
      </c>
      <c r="Q26" s="5">
        <f t="shared" si="4"/>
        <v>25.528199999999998</v>
      </c>
      <c r="R26" s="5"/>
      <c r="S26" s="1"/>
      <c r="T26" s="1">
        <f t="shared" si="5"/>
        <v>11</v>
      </c>
      <c r="U26" s="1">
        <f t="shared" si="6"/>
        <v>7.292308139197119</v>
      </c>
      <c r="V26" s="1">
        <v>6.0204000000000004</v>
      </c>
      <c r="W26" s="1">
        <v>4.8680000000000003</v>
      </c>
      <c r="X26" s="1">
        <v>7.3486000000000002</v>
      </c>
      <c r="Y26" s="1">
        <v>9.4578000000000007</v>
      </c>
      <c r="Z26" s="1">
        <v>8.5670000000000002</v>
      </c>
      <c r="AA26" s="1">
        <v>5.3754</v>
      </c>
      <c r="AB26" s="1"/>
      <c r="AC26" s="1">
        <f t="shared" si="7"/>
        <v>26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62</v>
      </c>
      <c r="B27" s="13" t="s">
        <v>32</v>
      </c>
      <c r="C27" s="13"/>
      <c r="D27" s="13"/>
      <c r="E27" s="13"/>
      <c r="F27" s="13"/>
      <c r="G27" s="14">
        <v>0</v>
      </c>
      <c r="H27" s="13">
        <v>30</v>
      </c>
      <c r="I27" s="13" t="s">
        <v>33</v>
      </c>
      <c r="J27" s="13"/>
      <c r="K27" s="13">
        <f t="shared" si="2"/>
        <v>0</v>
      </c>
      <c r="L27" s="13"/>
      <c r="M27" s="13"/>
      <c r="N27" s="13"/>
      <c r="O27" s="13">
        <f t="shared" si="3"/>
        <v>0</v>
      </c>
      <c r="P27" s="15"/>
      <c r="Q27" s="5">
        <f t="shared" si="4"/>
        <v>0</v>
      </c>
      <c r="R27" s="15"/>
      <c r="S27" s="13"/>
      <c r="T27" s="13" t="e">
        <f t="shared" si="5"/>
        <v>#DIV/0!</v>
      </c>
      <c r="U27" s="13" t="e">
        <f t="shared" si="6"/>
        <v>#DIV/0!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 t="s">
        <v>48</v>
      </c>
      <c r="AC27" s="13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63</v>
      </c>
      <c r="B28" s="13" t="s">
        <v>32</v>
      </c>
      <c r="C28" s="13"/>
      <c r="D28" s="13"/>
      <c r="E28" s="13"/>
      <c r="F28" s="13"/>
      <c r="G28" s="14">
        <v>0</v>
      </c>
      <c r="H28" s="13">
        <v>30</v>
      </c>
      <c r="I28" s="13" t="s">
        <v>33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5">
        <f t="shared" si="4"/>
        <v>0</v>
      </c>
      <c r="R28" s="15"/>
      <c r="S28" s="13"/>
      <c r="T28" s="13" t="e">
        <f t="shared" si="5"/>
        <v>#DIV/0!</v>
      </c>
      <c r="U28" s="13" t="e">
        <f t="shared" si="6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 t="s">
        <v>48</v>
      </c>
      <c r="AC28" s="13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6" t="s">
        <v>64</v>
      </c>
      <c r="B29" s="1" t="s">
        <v>32</v>
      </c>
      <c r="C29" s="1">
        <v>549.97400000000005</v>
      </c>
      <c r="D29" s="1">
        <v>894.55899999999997</v>
      </c>
      <c r="E29" s="1">
        <v>631.34199999999998</v>
      </c>
      <c r="F29" s="1">
        <v>600.51800000000003</v>
      </c>
      <c r="G29" s="6">
        <v>1</v>
      </c>
      <c r="H29" s="1">
        <v>30</v>
      </c>
      <c r="I29" s="1" t="s">
        <v>33</v>
      </c>
      <c r="J29" s="1">
        <v>661.05</v>
      </c>
      <c r="K29" s="1">
        <f t="shared" si="2"/>
        <v>-29.70799999999997</v>
      </c>
      <c r="L29" s="1"/>
      <c r="M29" s="1"/>
      <c r="N29" s="1">
        <v>650</v>
      </c>
      <c r="O29" s="1">
        <f t="shared" si="3"/>
        <v>126.2684</v>
      </c>
      <c r="P29" s="5">
        <f>13.4*O29-N29-F29</f>
        <v>441.47856000000002</v>
      </c>
      <c r="Q29" s="5">
        <f t="shared" si="4"/>
        <v>441.47856000000002</v>
      </c>
      <c r="R29" s="5"/>
      <c r="S29" s="1"/>
      <c r="T29" s="1">
        <f t="shared" si="5"/>
        <v>13.4</v>
      </c>
      <c r="U29" s="1">
        <f t="shared" si="6"/>
        <v>9.9036496859071637</v>
      </c>
      <c r="V29" s="1">
        <v>124.05419999999999</v>
      </c>
      <c r="W29" s="1">
        <v>113.0484</v>
      </c>
      <c r="X29" s="1">
        <v>107.1386</v>
      </c>
      <c r="Y29" s="1">
        <v>108.52</v>
      </c>
      <c r="Z29" s="1">
        <v>109.46720000000001</v>
      </c>
      <c r="AA29" s="1">
        <v>103.3142</v>
      </c>
      <c r="AB29" s="1"/>
      <c r="AC29" s="1">
        <f t="shared" si="7"/>
        <v>441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65</v>
      </c>
      <c r="B30" s="13" t="s">
        <v>32</v>
      </c>
      <c r="C30" s="13"/>
      <c r="D30" s="13"/>
      <c r="E30" s="13"/>
      <c r="F30" s="13"/>
      <c r="G30" s="14">
        <v>0</v>
      </c>
      <c r="H30" s="13">
        <v>45</v>
      </c>
      <c r="I30" s="13" t="s">
        <v>33</v>
      </c>
      <c r="J30" s="13"/>
      <c r="K30" s="13">
        <f t="shared" si="2"/>
        <v>0</v>
      </c>
      <c r="L30" s="13"/>
      <c r="M30" s="13"/>
      <c r="N30" s="13"/>
      <c r="O30" s="13">
        <f t="shared" si="3"/>
        <v>0</v>
      </c>
      <c r="P30" s="15"/>
      <c r="Q30" s="5">
        <f t="shared" si="4"/>
        <v>0</v>
      </c>
      <c r="R30" s="15"/>
      <c r="S30" s="13"/>
      <c r="T30" s="13" t="e">
        <f t="shared" si="5"/>
        <v>#DIV/0!</v>
      </c>
      <c r="U30" s="13" t="e">
        <f t="shared" si="6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 t="s">
        <v>48</v>
      </c>
      <c r="AC30" s="13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66</v>
      </c>
      <c r="B31" s="13" t="s">
        <v>32</v>
      </c>
      <c r="C31" s="13"/>
      <c r="D31" s="13"/>
      <c r="E31" s="13"/>
      <c r="F31" s="13"/>
      <c r="G31" s="14">
        <v>0</v>
      </c>
      <c r="H31" s="13">
        <v>40</v>
      </c>
      <c r="I31" s="13" t="s">
        <v>33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5">
        <f t="shared" si="4"/>
        <v>0</v>
      </c>
      <c r="R31" s="15"/>
      <c r="S31" s="13"/>
      <c r="T31" s="13" t="e">
        <f t="shared" si="5"/>
        <v>#DIV/0!</v>
      </c>
      <c r="U31" s="13" t="e">
        <f t="shared" si="6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 t="s">
        <v>48</v>
      </c>
      <c r="AC31" s="13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67</v>
      </c>
      <c r="B32" s="10" t="s">
        <v>32</v>
      </c>
      <c r="C32" s="10">
        <v>3986.895</v>
      </c>
      <c r="D32" s="10">
        <v>6722.7120000000004</v>
      </c>
      <c r="E32" s="10">
        <v>4994.2730000000001</v>
      </c>
      <c r="F32" s="10">
        <v>4488.5079999999998</v>
      </c>
      <c r="G32" s="11">
        <v>1</v>
      </c>
      <c r="H32" s="10">
        <v>40</v>
      </c>
      <c r="I32" s="10" t="s">
        <v>33</v>
      </c>
      <c r="J32" s="10">
        <v>5052.6000000000004</v>
      </c>
      <c r="K32" s="10">
        <f t="shared" ref="K32:K59" si="11">E32-J32</f>
        <v>-58.327000000000226</v>
      </c>
      <c r="L32" s="10"/>
      <c r="M32" s="10"/>
      <c r="N32" s="10">
        <v>667.01499999999942</v>
      </c>
      <c r="O32" s="10">
        <f t="shared" si="3"/>
        <v>998.8546</v>
      </c>
      <c r="P32" s="12">
        <f>7*O32-N32-F32</f>
        <v>1836.4592000000011</v>
      </c>
      <c r="Q32" s="5">
        <f t="shared" si="4"/>
        <v>1836.4592000000011</v>
      </c>
      <c r="R32" s="12"/>
      <c r="S32" s="10"/>
      <c r="T32" s="10">
        <f t="shared" si="5"/>
        <v>7</v>
      </c>
      <c r="U32" s="10">
        <f t="shared" si="6"/>
        <v>5.1614349075430992</v>
      </c>
      <c r="V32" s="10">
        <v>1033.01</v>
      </c>
      <c r="W32" s="10">
        <v>1010.1162</v>
      </c>
      <c r="X32" s="10">
        <v>955.41499999999996</v>
      </c>
      <c r="Y32" s="10">
        <v>911.20759999999996</v>
      </c>
      <c r="Z32" s="10">
        <v>872.70400000000006</v>
      </c>
      <c r="AA32" s="10">
        <v>872.4162</v>
      </c>
      <c r="AB32" s="10" t="s">
        <v>51</v>
      </c>
      <c r="AC32" s="10">
        <f t="shared" si="7"/>
        <v>1836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68</v>
      </c>
      <c r="B33" s="13" t="s">
        <v>32</v>
      </c>
      <c r="C33" s="13"/>
      <c r="D33" s="13"/>
      <c r="E33" s="13"/>
      <c r="F33" s="13"/>
      <c r="G33" s="14">
        <v>0</v>
      </c>
      <c r="H33" s="13">
        <v>40</v>
      </c>
      <c r="I33" s="13" t="s">
        <v>33</v>
      </c>
      <c r="J33" s="13"/>
      <c r="K33" s="13">
        <f t="shared" si="11"/>
        <v>0</v>
      </c>
      <c r="L33" s="13"/>
      <c r="M33" s="13"/>
      <c r="N33" s="13"/>
      <c r="O33" s="13">
        <f t="shared" si="3"/>
        <v>0</v>
      </c>
      <c r="P33" s="15"/>
      <c r="Q33" s="5">
        <f t="shared" si="4"/>
        <v>0</v>
      </c>
      <c r="R33" s="15"/>
      <c r="S33" s="13"/>
      <c r="T33" s="13" t="e">
        <f t="shared" si="5"/>
        <v>#DIV/0!</v>
      </c>
      <c r="U33" s="13" t="e">
        <f t="shared" si="6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 t="s">
        <v>48</v>
      </c>
      <c r="AC33" s="13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69</v>
      </c>
      <c r="B34" s="18" t="s">
        <v>32</v>
      </c>
      <c r="C34" s="18">
        <v>22.707999999999998</v>
      </c>
      <c r="D34" s="18">
        <v>1.7909999999999999</v>
      </c>
      <c r="E34" s="18">
        <v>3.7709999999999999</v>
      </c>
      <c r="F34" s="18">
        <v>19.416</v>
      </c>
      <c r="G34" s="19">
        <v>0</v>
      </c>
      <c r="H34" s="18">
        <v>45</v>
      </c>
      <c r="I34" s="18" t="s">
        <v>39</v>
      </c>
      <c r="J34" s="18">
        <v>7.8</v>
      </c>
      <c r="K34" s="18">
        <f t="shared" si="11"/>
        <v>-4.0289999999999999</v>
      </c>
      <c r="L34" s="18"/>
      <c r="M34" s="18"/>
      <c r="N34" s="18"/>
      <c r="O34" s="18">
        <f t="shared" si="3"/>
        <v>0.75419999999999998</v>
      </c>
      <c r="P34" s="20"/>
      <c r="Q34" s="5">
        <f t="shared" si="4"/>
        <v>0</v>
      </c>
      <c r="R34" s="20"/>
      <c r="S34" s="18"/>
      <c r="T34" s="18">
        <f t="shared" si="5"/>
        <v>25.743834526650758</v>
      </c>
      <c r="U34" s="18">
        <f t="shared" si="6"/>
        <v>25.743834526650758</v>
      </c>
      <c r="V34" s="18">
        <v>1.0165999999999999</v>
      </c>
      <c r="W34" s="18">
        <v>1.8735999999999999</v>
      </c>
      <c r="X34" s="18">
        <v>1.6053999999999999</v>
      </c>
      <c r="Y34" s="18">
        <v>0.71399999999999997</v>
      </c>
      <c r="Z34" s="18">
        <v>0.99659999999999993</v>
      </c>
      <c r="AA34" s="18">
        <v>1.7194</v>
      </c>
      <c r="AB34" s="22" t="s">
        <v>138</v>
      </c>
      <c r="AC34" s="18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70</v>
      </c>
      <c r="B35" s="13" t="s">
        <v>32</v>
      </c>
      <c r="C35" s="13"/>
      <c r="D35" s="13"/>
      <c r="E35" s="13"/>
      <c r="F35" s="13"/>
      <c r="G35" s="14">
        <v>0</v>
      </c>
      <c r="H35" s="13">
        <v>30</v>
      </c>
      <c r="I35" s="13" t="s">
        <v>33</v>
      </c>
      <c r="J35" s="13"/>
      <c r="K35" s="13">
        <f t="shared" si="11"/>
        <v>0</v>
      </c>
      <c r="L35" s="13"/>
      <c r="M35" s="13"/>
      <c r="N35" s="13"/>
      <c r="O35" s="13">
        <f t="shared" si="3"/>
        <v>0</v>
      </c>
      <c r="P35" s="15"/>
      <c r="Q35" s="5">
        <f t="shared" si="4"/>
        <v>0</v>
      </c>
      <c r="R35" s="15"/>
      <c r="S35" s="13"/>
      <c r="T35" s="13" t="e">
        <f t="shared" si="5"/>
        <v>#DIV/0!</v>
      </c>
      <c r="U35" s="13" t="e">
        <f t="shared" si="6"/>
        <v>#DIV/0!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 t="s">
        <v>48</v>
      </c>
      <c r="AC35" s="13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71</v>
      </c>
      <c r="B36" s="13" t="s">
        <v>32</v>
      </c>
      <c r="C36" s="13"/>
      <c r="D36" s="13"/>
      <c r="E36" s="13"/>
      <c r="F36" s="13"/>
      <c r="G36" s="14">
        <v>0</v>
      </c>
      <c r="H36" s="13">
        <v>50</v>
      </c>
      <c r="I36" s="13" t="s">
        <v>33</v>
      </c>
      <c r="J36" s="13"/>
      <c r="K36" s="13">
        <f t="shared" si="11"/>
        <v>0</v>
      </c>
      <c r="L36" s="13"/>
      <c r="M36" s="13"/>
      <c r="N36" s="13"/>
      <c r="O36" s="13">
        <f t="shared" si="3"/>
        <v>0</v>
      </c>
      <c r="P36" s="15"/>
      <c r="Q36" s="5">
        <f t="shared" si="4"/>
        <v>0</v>
      </c>
      <c r="R36" s="15"/>
      <c r="S36" s="13"/>
      <c r="T36" s="13" t="e">
        <f t="shared" si="5"/>
        <v>#DIV/0!</v>
      </c>
      <c r="U36" s="13" t="e">
        <f t="shared" si="6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 t="s">
        <v>48</v>
      </c>
      <c r="AC36" s="13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12.234999999999999</v>
      </c>
      <c r="D37" s="1">
        <v>125.41200000000001</v>
      </c>
      <c r="E37" s="1">
        <v>79.19</v>
      </c>
      <c r="F37" s="1">
        <v>44.728000000000002</v>
      </c>
      <c r="G37" s="6">
        <v>1</v>
      </c>
      <c r="H37" s="1">
        <v>50</v>
      </c>
      <c r="I37" s="1" t="s">
        <v>33</v>
      </c>
      <c r="J37" s="1">
        <v>84.1</v>
      </c>
      <c r="K37" s="1">
        <f t="shared" si="11"/>
        <v>-4.9099999999999966</v>
      </c>
      <c r="L37" s="1"/>
      <c r="M37" s="1"/>
      <c r="N37" s="1">
        <v>61.557000000000002</v>
      </c>
      <c r="O37" s="1">
        <f t="shared" si="3"/>
        <v>15.837999999999999</v>
      </c>
      <c r="P37" s="5">
        <f t="shared" ref="P37:P38" si="12">11*O37-N37-F37</f>
        <v>67.932999999999993</v>
      </c>
      <c r="Q37" s="5">
        <f t="shared" si="4"/>
        <v>67.932999999999993</v>
      </c>
      <c r="R37" s="5"/>
      <c r="S37" s="1"/>
      <c r="T37" s="1">
        <f t="shared" si="5"/>
        <v>11</v>
      </c>
      <c r="U37" s="1">
        <f t="shared" si="6"/>
        <v>6.7107589342088652</v>
      </c>
      <c r="V37" s="1">
        <v>13.084</v>
      </c>
      <c r="W37" s="1">
        <v>10.5966</v>
      </c>
      <c r="X37" s="1">
        <v>12.872999999999999</v>
      </c>
      <c r="Y37" s="1">
        <v>9.8506</v>
      </c>
      <c r="Z37" s="1">
        <v>7.3140000000000001</v>
      </c>
      <c r="AA37" s="1">
        <v>7.4426000000000014</v>
      </c>
      <c r="AB37" s="1"/>
      <c r="AC37" s="1">
        <f t="shared" si="7"/>
        <v>68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12.904</v>
      </c>
      <c r="D38" s="1">
        <v>56.061999999999998</v>
      </c>
      <c r="E38" s="1">
        <v>35.628</v>
      </c>
      <c r="F38" s="1">
        <v>30.120999999999999</v>
      </c>
      <c r="G38" s="6">
        <v>1</v>
      </c>
      <c r="H38" s="1">
        <v>50</v>
      </c>
      <c r="I38" s="1" t="s">
        <v>33</v>
      </c>
      <c r="J38" s="1">
        <v>43.6</v>
      </c>
      <c r="K38" s="1">
        <f t="shared" si="11"/>
        <v>-7.9720000000000013</v>
      </c>
      <c r="L38" s="1"/>
      <c r="M38" s="1"/>
      <c r="N38" s="1">
        <v>36.723999999999997</v>
      </c>
      <c r="O38" s="1">
        <f t="shared" si="3"/>
        <v>7.1256000000000004</v>
      </c>
      <c r="P38" s="5">
        <f t="shared" si="12"/>
        <v>11.536600000000011</v>
      </c>
      <c r="Q38" s="5">
        <f t="shared" si="4"/>
        <v>11.536600000000011</v>
      </c>
      <c r="R38" s="5"/>
      <c r="S38" s="1"/>
      <c r="T38" s="1">
        <f t="shared" si="5"/>
        <v>11</v>
      </c>
      <c r="U38" s="1">
        <f t="shared" si="6"/>
        <v>9.3809644100145952</v>
      </c>
      <c r="V38" s="1">
        <v>6.9749999999999996</v>
      </c>
      <c r="W38" s="1">
        <v>5.7005999999999997</v>
      </c>
      <c r="X38" s="1">
        <v>6.2778</v>
      </c>
      <c r="Y38" s="1">
        <v>4.5518000000000001</v>
      </c>
      <c r="Z38" s="1">
        <v>3.8348</v>
      </c>
      <c r="AA38" s="1">
        <v>4.2253999999999996</v>
      </c>
      <c r="AB38" s="1"/>
      <c r="AC38" s="1">
        <f t="shared" si="7"/>
        <v>12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38</v>
      </c>
      <c r="C39" s="1">
        <v>911</v>
      </c>
      <c r="D39" s="1">
        <v>1506</v>
      </c>
      <c r="E39" s="1">
        <v>1128</v>
      </c>
      <c r="F39" s="1">
        <v>975</v>
      </c>
      <c r="G39" s="6">
        <v>0.4</v>
      </c>
      <c r="H39" s="1">
        <v>45</v>
      </c>
      <c r="I39" s="1" t="s">
        <v>33</v>
      </c>
      <c r="J39" s="1">
        <v>1150</v>
      </c>
      <c r="K39" s="1">
        <f t="shared" si="11"/>
        <v>-22</v>
      </c>
      <c r="L39" s="1"/>
      <c r="M39" s="1"/>
      <c r="N39" s="1">
        <v>868.80000000000018</v>
      </c>
      <c r="O39" s="1">
        <f t="shared" si="3"/>
        <v>225.6</v>
      </c>
      <c r="P39" s="5">
        <f>11.4*O39-N39-F39</f>
        <v>728.04</v>
      </c>
      <c r="Q39" s="5">
        <f t="shared" si="4"/>
        <v>728.04</v>
      </c>
      <c r="R39" s="5"/>
      <c r="S39" s="1"/>
      <c r="T39" s="1">
        <f t="shared" si="5"/>
        <v>11.4</v>
      </c>
      <c r="U39" s="1">
        <f t="shared" si="6"/>
        <v>8.172872340425533</v>
      </c>
      <c r="V39" s="1">
        <v>217.4</v>
      </c>
      <c r="W39" s="1">
        <v>191.4</v>
      </c>
      <c r="X39" s="1">
        <v>182.6</v>
      </c>
      <c r="Y39" s="1">
        <v>196.6</v>
      </c>
      <c r="Z39" s="1">
        <v>184.2</v>
      </c>
      <c r="AA39" s="1">
        <v>171.2</v>
      </c>
      <c r="AB39" s="1"/>
      <c r="AC39" s="1">
        <f t="shared" si="7"/>
        <v>291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75</v>
      </c>
      <c r="B40" s="13" t="s">
        <v>38</v>
      </c>
      <c r="C40" s="13"/>
      <c r="D40" s="13"/>
      <c r="E40" s="13"/>
      <c r="F40" s="13"/>
      <c r="G40" s="14">
        <v>0</v>
      </c>
      <c r="H40" s="13">
        <v>50</v>
      </c>
      <c r="I40" s="13" t="s">
        <v>33</v>
      </c>
      <c r="J40" s="13"/>
      <c r="K40" s="13">
        <f t="shared" si="11"/>
        <v>0</v>
      </c>
      <c r="L40" s="13"/>
      <c r="M40" s="13"/>
      <c r="N40" s="13"/>
      <c r="O40" s="13">
        <f t="shared" si="3"/>
        <v>0</v>
      </c>
      <c r="P40" s="15"/>
      <c r="Q40" s="5">
        <f t="shared" si="4"/>
        <v>0</v>
      </c>
      <c r="R40" s="15"/>
      <c r="S40" s="13"/>
      <c r="T40" s="13" t="e">
        <f t="shared" si="5"/>
        <v>#DIV/0!</v>
      </c>
      <c r="U40" s="13" t="e">
        <f t="shared" si="6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 t="s">
        <v>48</v>
      </c>
      <c r="AC40" s="13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38</v>
      </c>
      <c r="C41" s="1">
        <v>716</v>
      </c>
      <c r="D41" s="1">
        <v>912</v>
      </c>
      <c r="E41" s="1">
        <v>887</v>
      </c>
      <c r="F41" s="1">
        <v>510</v>
      </c>
      <c r="G41" s="6">
        <v>0.4</v>
      </c>
      <c r="H41" s="1">
        <v>45</v>
      </c>
      <c r="I41" s="1" t="s">
        <v>33</v>
      </c>
      <c r="J41" s="1">
        <v>987</v>
      </c>
      <c r="K41" s="1">
        <f t="shared" si="11"/>
        <v>-100</v>
      </c>
      <c r="L41" s="1"/>
      <c r="M41" s="1"/>
      <c r="N41" s="1">
        <v>880.8</v>
      </c>
      <c r="O41" s="1">
        <f t="shared" si="3"/>
        <v>177.4</v>
      </c>
      <c r="P41" s="5">
        <f t="shared" ref="P41:P42" si="13">11*O41-N41-F41</f>
        <v>560.60000000000014</v>
      </c>
      <c r="Q41" s="5">
        <f t="shared" si="4"/>
        <v>560.60000000000014</v>
      </c>
      <c r="R41" s="5"/>
      <c r="S41" s="1"/>
      <c r="T41" s="1">
        <f t="shared" si="5"/>
        <v>11</v>
      </c>
      <c r="U41" s="1">
        <f t="shared" si="6"/>
        <v>7.8399098083427274</v>
      </c>
      <c r="V41" s="1">
        <v>165.8</v>
      </c>
      <c r="W41" s="1">
        <v>127.2</v>
      </c>
      <c r="X41" s="1">
        <v>124.6</v>
      </c>
      <c r="Y41" s="1">
        <v>179.2</v>
      </c>
      <c r="Z41" s="1">
        <v>136.4</v>
      </c>
      <c r="AA41" s="1">
        <v>124</v>
      </c>
      <c r="AB41" s="1"/>
      <c r="AC41" s="1">
        <f t="shared" si="7"/>
        <v>224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32</v>
      </c>
      <c r="C42" s="1">
        <v>594.01900000000001</v>
      </c>
      <c r="D42" s="1">
        <v>182.09399999999999</v>
      </c>
      <c r="E42" s="1">
        <v>363.12799999999999</v>
      </c>
      <c r="F42" s="1">
        <v>307.67099999999999</v>
      </c>
      <c r="G42" s="6">
        <v>1</v>
      </c>
      <c r="H42" s="1">
        <v>45</v>
      </c>
      <c r="I42" s="1" t="s">
        <v>33</v>
      </c>
      <c r="J42" s="1">
        <v>349.7</v>
      </c>
      <c r="K42" s="1">
        <f t="shared" si="11"/>
        <v>13.427999999999997</v>
      </c>
      <c r="L42" s="1"/>
      <c r="M42" s="1"/>
      <c r="N42" s="1">
        <v>279.4147999999999</v>
      </c>
      <c r="O42" s="1">
        <f t="shared" si="3"/>
        <v>72.625599999999991</v>
      </c>
      <c r="P42" s="5">
        <f t="shared" si="13"/>
        <v>211.79580000000004</v>
      </c>
      <c r="Q42" s="5">
        <f t="shared" si="4"/>
        <v>211.79580000000004</v>
      </c>
      <c r="R42" s="5"/>
      <c r="S42" s="1"/>
      <c r="T42" s="1">
        <f t="shared" si="5"/>
        <v>11</v>
      </c>
      <c r="U42" s="1">
        <f t="shared" si="6"/>
        <v>8.0837308056663204</v>
      </c>
      <c r="V42" s="1">
        <v>69.493799999999993</v>
      </c>
      <c r="W42" s="1">
        <v>60.797199999999997</v>
      </c>
      <c r="X42" s="1">
        <v>58.201000000000001</v>
      </c>
      <c r="Y42" s="1">
        <v>76.091399999999993</v>
      </c>
      <c r="Z42" s="1">
        <v>87.328599999999994</v>
      </c>
      <c r="AA42" s="1">
        <v>68.914999999999992</v>
      </c>
      <c r="AB42" s="1"/>
      <c r="AC42" s="1">
        <f t="shared" si="7"/>
        <v>212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78</v>
      </c>
      <c r="B43" s="13" t="s">
        <v>38</v>
      </c>
      <c r="C43" s="13"/>
      <c r="D43" s="13"/>
      <c r="E43" s="13"/>
      <c r="F43" s="13"/>
      <c r="G43" s="14">
        <v>0</v>
      </c>
      <c r="H43" s="13">
        <v>45</v>
      </c>
      <c r="I43" s="13" t="s">
        <v>33</v>
      </c>
      <c r="J43" s="13"/>
      <c r="K43" s="13">
        <f t="shared" si="11"/>
        <v>0</v>
      </c>
      <c r="L43" s="13"/>
      <c r="M43" s="13"/>
      <c r="N43" s="13"/>
      <c r="O43" s="13">
        <f t="shared" si="3"/>
        <v>0</v>
      </c>
      <c r="P43" s="15"/>
      <c r="Q43" s="5">
        <f t="shared" si="4"/>
        <v>0</v>
      </c>
      <c r="R43" s="15"/>
      <c r="S43" s="13"/>
      <c r="T43" s="13" t="e">
        <f t="shared" si="5"/>
        <v>#DIV/0!</v>
      </c>
      <c r="U43" s="13" t="e">
        <f t="shared" si="6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 t="s">
        <v>48</v>
      </c>
      <c r="AC43" s="13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38</v>
      </c>
      <c r="C44" s="1">
        <v>185</v>
      </c>
      <c r="D44" s="1">
        <v>432</v>
      </c>
      <c r="E44" s="1">
        <v>216</v>
      </c>
      <c r="F44" s="1">
        <v>331.9</v>
      </c>
      <c r="G44" s="6">
        <v>0.35</v>
      </c>
      <c r="H44" s="1">
        <v>40</v>
      </c>
      <c r="I44" s="1" t="s">
        <v>33</v>
      </c>
      <c r="J44" s="1">
        <v>254</v>
      </c>
      <c r="K44" s="1">
        <f t="shared" si="11"/>
        <v>-38</v>
      </c>
      <c r="L44" s="1"/>
      <c r="M44" s="1"/>
      <c r="N44" s="1">
        <v>24.78000000000009</v>
      </c>
      <c r="O44" s="1">
        <f t="shared" si="3"/>
        <v>43.2</v>
      </c>
      <c r="P44" s="5">
        <f t="shared" ref="P44:P52" si="14">11*O44-N44-F44</f>
        <v>118.51999999999998</v>
      </c>
      <c r="Q44" s="5">
        <f t="shared" si="4"/>
        <v>118.51999999999998</v>
      </c>
      <c r="R44" s="5"/>
      <c r="S44" s="1"/>
      <c r="T44" s="1">
        <f t="shared" si="5"/>
        <v>11</v>
      </c>
      <c r="U44" s="1">
        <f t="shared" si="6"/>
        <v>8.2564814814814831</v>
      </c>
      <c r="V44" s="1">
        <v>40.619999999999997</v>
      </c>
      <c r="W44" s="1">
        <v>51.02</v>
      </c>
      <c r="X44" s="1">
        <v>48.2</v>
      </c>
      <c r="Y44" s="1">
        <v>35.6</v>
      </c>
      <c r="Z44" s="1">
        <v>36.4</v>
      </c>
      <c r="AA44" s="1">
        <v>39.6</v>
      </c>
      <c r="AB44" s="1"/>
      <c r="AC44" s="1">
        <f t="shared" si="7"/>
        <v>41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32</v>
      </c>
      <c r="C45" s="1">
        <v>33.786000000000001</v>
      </c>
      <c r="D45" s="1">
        <v>34.42</v>
      </c>
      <c r="E45" s="1">
        <v>44.77</v>
      </c>
      <c r="F45" s="1">
        <v>16.213000000000001</v>
      </c>
      <c r="G45" s="6">
        <v>1</v>
      </c>
      <c r="H45" s="1">
        <v>40</v>
      </c>
      <c r="I45" s="1" t="s">
        <v>33</v>
      </c>
      <c r="J45" s="1">
        <v>51.2</v>
      </c>
      <c r="K45" s="1">
        <f t="shared" si="11"/>
        <v>-6.43</v>
      </c>
      <c r="L45" s="1"/>
      <c r="M45" s="1"/>
      <c r="N45" s="1">
        <v>64.094999999999999</v>
      </c>
      <c r="O45" s="1">
        <f t="shared" si="3"/>
        <v>8.9540000000000006</v>
      </c>
      <c r="P45" s="5">
        <f t="shared" si="14"/>
        <v>18.186</v>
      </c>
      <c r="Q45" s="5">
        <f t="shared" si="4"/>
        <v>18.186</v>
      </c>
      <c r="R45" s="5"/>
      <c r="S45" s="1"/>
      <c r="T45" s="1">
        <f t="shared" si="5"/>
        <v>11</v>
      </c>
      <c r="U45" s="1">
        <f t="shared" si="6"/>
        <v>8.9689524234978766</v>
      </c>
      <c r="V45" s="1">
        <v>9.2279999999999998</v>
      </c>
      <c r="W45" s="1">
        <v>2.8338000000000001</v>
      </c>
      <c r="X45" s="1">
        <v>2.4182000000000001</v>
      </c>
      <c r="Y45" s="1">
        <v>4.4795999999999996</v>
      </c>
      <c r="Z45" s="1">
        <v>4.9122000000000003</v>
      </c>
      <c r="AA45" s="1">
        <v>4.4359999999999999</v>
      </c>
      <c r="AB45" s="1"/>
      <c r="AC45" s="1">
        <f t="shared" si="7"/>
        <v>18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38</v>
      </c>
      <c r="C46" s="1">
        <v>474</v>
      </c>
      <c r="D46" s="1">
        <v>804</v>
      </c>
      <c r="E46" s="1">
        <v>444</v>
      </c>
      <c r="F46" s="1">
        <v>611</v>
      </c>
      <c r="G46" s="6">
        <v>0.4</v>
      </c>
      <c r="H46" s="1">
        <v>40</v>
      </c>
      <c r="I46" s="1" t="s">
        <v>33</v>
      </c>
      <c r="J46" s="1">
        <v>472</v>
      </c>
      <c r="K46" s="1">
        <f t="shared" si="11"/>
        <v>-28</v>
      </c>
      <c r="L46" s="1"/>
      <c r="M46" s="1"/>
      <c r="N46" s="1">
        <v>253.59999999999991</v>
      </c>
      <c r="O46" s="1">
        <f t="shared" si="3"/>
        <v>88.8</v>
      </c>
      <c r="P46" s="5">
        <f t="shared" si="14"/>
        <v>112.20000000000005</v>
      </c>
      <c r="Q46" s="5">
        <f t="shared" si="4"/>
        <v>112.20000000000005</v>
      </c>
      <c r="R46" s="5"/>
      <c r="S46" s="1"/>
      <c r="T46" s="1">
        <f t="shared" si="5"/>
        <v>11</v>
      </c>
      <c r="U46" s="1">
        <f t="shared" si="6"/>
        <v>9.736486486486486</v>
      </c>
      <c r="V46" s="1">
        <v>100</v>
      </c>
      <c r="W46" s="1">
        <v>97.2</v>
      </c>
      <c r="X46" s="1">
        <v>85.2</v>
      </c>
      <c r="Y46" s="1">
        <v>83.2</v>
      </c>
      <c r="Z46" s="1">
        <v>91.6</v>
      </c>
      <c r="AA46" s="1">
        <v>87</v>
      </c>
      <c r="AB46" s="1"/>
      <c r="AC46" s="1">
        <f t="shared" si="7"/>
        <v>45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38</v>
      </c>
      <c r="C47" s="1">
        <v>748</v>
      </c>
      <c r="D47" s="1">
        <v>1416</v>
      </c>
      <c r="E47" s="1">
        <v>819</v>
      </c>
      <c r="F47" s="1">
        <v>1052.5999999999999</v>
      </c>
      <c r="G47" s="6">
        <v>0.4</v>
      </c>
      <c r="H47" s="1">
        <v>45</v>
      </c>
      <c r="I47" s="1" t="s">
        <v>33</v>
      </c>
      <c r="J47" s="1">
        <v>844</v>
      </c>
      <c r="K47" s="1">
        <f t="shared" si="11"/>
        <v>-25</v>
      </c>
      <c r="L47" s="1"/>
      <c r="M47" s="1"/>
      <c r="N47" s="1">
        <v>560.9199999999995</v>
      </c>
      <c r="O47" s="1">
        <f t="shared" si="3"/>
        <v>163.80000000000001</v>
      </c>
      <c r="P47" s="5">
        <f>11.4*O47-N47-F47</f>
        <v>253.80000000000064</v>
      </c>
      <c r="Q47" s="5">
        <f t="shared" si="4"/>
        <v>253.80000000000064</v>
      </c>
      <c r="R47" s="5"/>
      <c r="S47" s="1"/>
      <c r="T47" s="1">
        <f t="shared" si="5"/>
        <v>11.4</v>
      </c>
      <c r="U47" s="1">
        <f t="shared" si="6"/>
        <v>9.8505494505494475</v>
      </c>
      <c r="V47" s="1">
        <v>180.08</v>
      </c>
      <c r="W47" s="1">
        <v>170.48</v>
      </c>
      <c r="X47" s="1">
        <v>155.19999999999999</v>
      </c>
      <c r="Y47" s="1">
        <v>147.6</v>
      </c>
      <c r="Z47" s="1">
        <v>153.19999999999999</v>
      </c>
      <c r="AA47" s="1">
        <v>151</v>
      </c>
      <c r="AB47" s="1"/>
      <c r="AC47" s="1">
        <f t="shared" si="7"/>
        <v>102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32</v>
      </c>
      <c r="C48" s="1">
        <v>35.469000000000001</v>
      </c>
      <c r="D48" s="1">
        <v>147.76599999999999</v>
      </c>
      <c r="E48" s="1">
        <v>41.615000000000002</v>
      </c>
      <c r="F48" s="1">
        <v>125.789</v>
      </c>
      <c r="G48" s="6">
        <v>1</v>
      </c>
      <c r="H48" s="1">
        <v>40</v>
      </c>
      <c r="I48" s="1" t="s">
        <v>33</v>
      </c>
      <c r="J48" s="1">
        <v>43.4</v>
      </c>
      <c r="K48" s="1">
        <f t="shared" si="11"/>
        <v>-1.7849999999999966</v>
      </c>
      <c r="L48" s="1"/>
      <c r="M48" s="1"/>
      <c r="N48" s="1">
        <v>0</v>
      </c>
      <c r="O48" s="1">
        <f t="shared" si="3"/>
        <v>8.3230000000000004</v>
      </c>
      <c r="P48" s="5"/>
      <c r="Q48" s="5">
        <f t="shared" si="4"/>
        <v>0</v>
      </c>
      <c r="R48" s="5"/>
      <c r="S48" s="1"/>
      <c r="T48" s="1">
        <f t="shared" si="5"/>
        <v>15.113420641595578</v>
      </c>
      <c r="U48" s="1">
        <f t="shared" si="6"/>
        <v>15.113420641595578</v>
      </c>
      <c r="V48" s="1">
        <v>10.4756</v>
      </c>
      <c r="W48" s="1">
        <v>13.944599999999999</v>
      </c>
      <c r="X48" s="1">
        <v>11.071999999999999</v>
      </c>
      <c r="Y48" s="1">
        <v>7.9748000000000001</v>
      </c>
      <c r="Z48" s="1">
        <v>9.267199999999999</v>
      </c>
      <c r="AA48" s="1">
        <v>8.192400000000001</v>
      </c>
      <c r="AB48" s="1"/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38</v>
      </c>
      <c r="C49" s="1">
        <v>230</v>
      </c>
      <c r="D49" s="1">
        <v>540</v>
      </c>
      <c r="E49" s="1">
        <v>304</v>
      </c>
      <c r="F49" s="1">
        <v>402</v>
      </c>
      <c r="G49" s="6">
        <v>0.35</v>
      </c>
      <c r="H49" s="1">
        <v>40</v>
      </c>
      <c r="I49" s="1" t="s">
        <v>33</v>
      </c>
      <c r="J49" s="1">
        <v>310</v>
      </c>
      <c r="K49" s="1">
        <f t="shared" si="11"/>
        <v>-6</v>
      </c>
      <c r="L49" s="1"/>
      <c r="M49" s="1"/>
      <c r="N49" s="1">
        <v>162.99999999999989</v>
      </c>
      <c r="O49" s="1">
        <f t="shared" si="3"/>
        <v>60.8</v>
      </c>
      <c r="P49" s="5">
        <f t="shared" si="14"/>
        <v>103.80000000000007</v>
      </c>
      <c r="Q49" s="5">
        <f t="shared" si="4"/>
        <v>103.80000000000007</v>
      </c>
      <c r="R49" s="5"/>
      <c r="S49" s="1"/>
      <c r="T49" s="1">
        <f t="shared" si="5"/>
        <v>11</v>
      </c>
      <c r="U49" s="1">
        <f t="shared" si="6"/>
        <v>9.2927631578947363</v>
      </c>
      <c r="V49" s="1">
        <v>61.4</v>
      </c>
      <c r="W49" s="1">
        <v>63.2</v>
      </c>
      <c r="X49" s="1">
        <v>59.6</v>
      </c>
      <c r="Y49" s="1">
        <v>53</v>
      </c>
      <c r="Z49" s="1">
        <v>53.2</v>
      </c>
      <c r="AA49" s="1">
        <v>53.8</v>
      </c>
      <c r="AB49" s="1"/>
      <c r="AC49" s="1">
        <f t="shared" si="7"/>
        <v>36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38</v>
      </c>
      <c r="C50" s="1">
        <v>451</v>
      </c>
      <c r="D50" s="1">
        <v>426</v>
      </c>
      <c r="E50" s="1">
        <v>332</v>
      </c>
      <c r="F50" s="1">
        <v>448</v>
      </c>
      <c r="G50" s="6">
        <v>0.4</v>
      </c>
      <c r="H50" s="1">
        <v>40</v>
      </c>
      <c r="I50" s="1" t="s">
        <v>33</v>
      </c>
      <c r="J50" s="1">
        <v>341</v>
      </c>
      <c r="K50" s="1">
        <f t="shared" si="11"/>
        <v>-9</v>
      </c>
      <c r="L50" s="1"/>
      <c r="M50" s="1"/>
      <c r="N50" s="1">
        <v>179.19999999999979</v>
      </c>
      <c r="O50" s="1">
        <f t="shared" si="3"/>
        <v>66.400000000000006</v>
      </c>
      <c r="P50" s="5">
        <f t="shared" si="14"/>
        <v>103.20000000000027</v>
      </c>
      <c r="Q50" s="5">
        <f t="shared" si="4"/>
        <v>103.20000000000027</v>
      </c>
      <c r="R50" s="5"/>
      <c r="S50" s="1"/>
      <c r="T50" s="1">
        <f t="shared" si="5"/>
        <v>11</v>
      </c>
      <c r="U50" s="1">
        <f t="shared" si="6"/>
        <v>9.4457831325301171</v>
      </c>
      <c r="V50" s="1">
        <v>69.400000000000006</v>
      </c>
      <c r="W50" s="1">
        <v>70.400000000000006</v>
      </c>
      <c r="X50" s="1">
        <v>67</v>
      </c>
      <c r="Y50" s="1">
        <v>75</v>
      </c>
      <c r="Z50" s="1">
        <v>79</v>
      </c>
      <c r="AA50" s="1">
        <v>73.400000000000006</v>
      </c>
      <c r="AB50" s="1"/>
      <c r="AC50" s="1">
        <f t="shared" si="7"/>
        <v>41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32</v>
      </c>
      <c r="C51" s="1">
        <v>239.62799999999999</v>
      </c>
      <c r="D51" s="1">
        <v>357.32299999999998</v>
      </c>
      <c r="E51" s="1">
        <v>199.20699999999999</v>
      </c>
      <c r="F51" s="1">
        <v>320.51600000000002</v>
      </c>
      <c r="G51" s="6">
        <v>1</v>
      </c>
      <c r="H51" s="1">
        <v>50</v>
      </c>
      <c r="I51" s="1" t="s">
        <v>33</v>
      </c>
      <c r="J51" s="1">
        <v>195.1</v>
      </c>
      <c r="K51" s="1">
        <f t="shared" si="11"/>
        <v>4.1069999999999993</v>
      </c>
      <c r="L51" s="1"/>
      <c r="M51" s="1"/>
      <c r="N51" s="1">
        <v>77.420439999999985</v>
      </c>
      <c r="O51" s="1">
        <f t="shared" si="3"/>
        <v>39.8414</v>
      </c>
      <c r="P51" s="5">
        <f t="shared" si="14"/>
        <v>40.318960000000004</v>
      </c>
      <c r="Q51" s="5">
        <f t="shared" si="4"/>
        <v>40.318960000000004</v>
      </c>
      <c r="R51" s="5"/>
      <c r="S51" s="1"/>
      <c r="T51" s="1">
        <f t="shared" si="5"/>
        <v>11</v>
      </c>
      <c r="U51" s="1">
        <f t="shared" si="6"/>
        <v>9.988013473422118</v>
      </c>
      <c r="V51" s="1">
        <v>44.476199999999999</v>
      </c>
      <c r="W51" s="1">
        <v>46.378599999999999</v>
      </c>
      <c r="X51" s="1">
        <v>39.715200000000003</v>
      </c>
      <c r="Y51" s="1">
        <v>36.887999999999998</v>
      </c>
      <c r="Z51" s="1">
        <v>42.356400000000001</v>
      </c>
      <c r="AA51" s="1">
        <v>40.016399999999997</v>
      </c>
      <c r="AB51" s="1"/>
      <c r="AC51" s="1">
        <f t="shared" si="7"/>
        <v>40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32</v>
      </c>
      <c r="C52" s="1">
        <v>302.56</v>
      </c>
      <c r="D52" s="1">
        <v>675.82100000000003</v>
      </c>
      <c r="E52" s="1">
        <v>445.99900000000002</v>
      </c>
      <c r="F52" s="1">
        <v>437.93400000000003</v>
      </c>
      <c r="G52" s="6">
        <v>1</v>
      </c>
      <c r="H52" s="1">
        <v>50</v>
      </c>
      <c r="I52" s="1" t="s">
        <v>33</v>
      </c>
      <c r="J52" s="1">
        <v>432.2</v>
      </c>
      <c r="K52" s="1">
        <f t="shared" si="11"/>
        <v>13.799000000000035</v>
      </c>
      <c r="L52" s="1"/>
      <c r="M52" s="1"/>
      <c r="N52" s="1">
        <v>303.7432</v>
      </c>
      <c r="O52" s="1">
        <f t="shared" si="3"/>
        <v>89.19980000000001</v>
      </c>
      <c r="P52" s="5">
        <f t="shared" si="14"/>
        <v>239.52060000000012</v>
      </c>
      <c r="Q52" s="5">
        <f t="shared" si="4"/>
        <v>239.52060000000012</v>
      </c>
      <c r="R52" s="5"/>
      <c r="S52" s="1"/>
      <c r="T52" s="1">
        <f t="shared" si="5"/>
        <v>11</v>
      </c>
      <c r="U52" s="1">
        <f t="shared" si="6"/>
        <v>8.3147854591602215</v>
      </c>
      <c r="V52" s="1">
        <v>84.753200000000007</v>
      </c>
      <c r="W52" s="1">
        <v>79.142799999999994</v>
      </c>
      <c r="X52" s="1">
        <v>71.415999999999997</v>
      </c>
      <c r="Y52" s="1">
        <v>53.880600000000001</v>
      </c>
      <c r="Z52" s="1">
        <v>61.528200000000012</v>
      </c>
      <c r="AA52" s="1">
        <v>75.620199999999997</v>
      </c>
      <c r="AB52" s="1"/>
      <c r="AC52" s="1">
        <f t="shared" si="7"/>
        <v>240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88</v>
      </c>
      <c r="B53" s="13" t="s">
        <v>32</v>
      </c>
      <c r="C53" s="13"/>
      <c r="D53" s="13"/>
      <c r="E53" s="13"/>
      <c r="F53" s="13"/>
      <c r="G53" s="14">
        <v>0</v>
      </c>
      <c r="H53" s="13">
        <v>40</v>
      </c>
      <c r="I53" s="13" t="s">
        <v>33</v>
      </c>
      <c r="J53" s="13"/>
      <c r="K53" s="13">
        <f t="shared" si="11"/>
        <v>0</v>
      </c>
      <c r="L53" s="13"/>
      <c r="M53" s="13"/>
      <c r="N53" s="13"/>
      <c r="O53" s="13">
        <f t="shared" si="3"/>
        <v>0</v>
      </c>
      <c r="P53" s="15"/>
      <c r="Q53" s="5">
        <f t="shared" si="4"/>
        <v>0</v>
      </c>
      <c r="R53" s="15"/>
      <c r="S53" s="13"/>
      <c r="T53" s="13" t="e">
        <f t="shared" si="5"/>
        <v>#DIV/0!</v>
      </c>
      <c r="U53" s="13" t="e">
        <f t="shared" si="6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 t="s">
        <v>48</v>
      </c>
      <c r="AC53" s="13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38</v>
      </c>
      <c r="C54" s="1">
        <v>22</v>
      </c>
      <c r="D54" s="1">
        <v>281.32</v>
      </c>
      <c r="E54" s="1">
        <v>113</v>
      </c>
      <c r="F54" s="1">
        <v>171</v>
      </c>
      <c r="G54" s="6">
        <v>0.45</v>
      </c>
      <c r="H54" s="1">
        <v>50</v>
      </c>
      <c r="I54" s="1" t="s">
        <v>33</v>
      </c>
      <c r="J54" s="1">
        <v>120</v>
      </c>
      <c r="K54" s="1">
        <f t="shared" si="11"/>
        <v>-7</v>
      </c>
      <c r="L54" s="1"/>
      <c r="M54" s="1"/>
      <c r="N54" s="1">
        <v>30.535999999999969</v>
      </c>
      <c r="O54" s="1">
        <f t="shared" si="3"/>
        <v>22.6</v>
      </c>
      <c r="P54" s="5">
        <f>11*O54-N54-F54</f>
        <v>47.06400000000005</v>
      </c>
      <c r="Q54" s="5">
        <f t="shared" si="4"/>
        <v>47.06400000000005</v>
      </c>
      <c r="R54" s="5"/>
      <c r="S54" s="1"/>
      <c r="T54" s="1">
        <f t="shared" si="5"/>
        <v>11</v>
      </c>
      <c r="U54" s="1">
        <f t="shared" si="6"/>
        <v>8.9175221238938036</v>
      </c>
      <c r="V54" s="1">
        <v>21.664000000000001</v>
      </c>
      <c r="W54" s="1">
        <v>24.064</v>
      </c>
      <c r="X54" s="1">
        <v>24.2</v>
      </c>
      <c r="Y54" s="1">
        <v>17.399999999999999</v>
      </c>
      <c r="Z54" s="1">
        <v>13.8</v>
      </c>
      <c r="AA54" s="1">
        <v>18.399999999999999</v>
      </c>
      <c r="AB54" s="1"/>
      <c r="AC54" s="1">
        <f t="shared" si="7"/>
        <v>21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90</v>
      </c>
      <c r="B55" s="13" t="s">
        <v>32</v>
      </c>
      <c r="C55" s="13"/>
      <c r="D55" s="13"/>
      <c r="E55" s="13"/>
      <c r="F55" s="13"/>
      <c r="G55" s="14">
        <v>0</v>
      </c>
      <c r="H55" s="13">
        <v>40</v>
      </c>
      <c r="I55" s="13" t="s">
        <v>33</v>
      </c>
      <c r="J55" s="13"/>
      <c r="K55" s="13">
        <f t="shared" si="11"/>
        <v>0</v>
      </c>
      <c r="L55" s="13"/>
      <c r="M55" s="13"/>
      <c r="N55" s="13"/>
      <c r="O55" s="13">
        <f t="shared" si="3"/>
        <v>0</v>
      </c>
      <c r="P55" s="15"/>
      <c r="Q55" s="5">
        <f t="shared" si="4"/>
        <v>0</v>
      </c>
      <c r="R55" s="15"/>
      <c r="S55" s="13"/>
      <c r="T55" s="13" t="e">
        <f t="shared" si="5"/>
        <v>#DIV/0!</v>
      </c>
      <c r="U55" s="13" t="e">
        <f t="shared" si="6"/>
        <v>#DIV/0!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 t="s">
        <v>48</v>
      </c>
      <c r="AC55" s="13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38</v>
      </c>
      <c r="C56" s="1">
        <v>63</v>
      </c>
      <c r="D56" s="1">
        <v>216</v>
      </c>
      <c r="E56" s="1">
        <v>103</v>
      </c>
      <c r="F56" s="1">
        <v>135</v>
      </c>
      <c r="G56" s="6">
        <v>0.4</v>
      </c>
      <c r="H56" s="1">
        <v>40</v>
      </c>
      <c r="I56" s="1" t="s">
        <v>33</v>
      </c>
      <c r="J56" s="1">
        <v>111</v>
      </c>
      <c r="K56" s="1">
        <f t="shared" si="11"/>
        <v>-8</v>
      </c>
      <c r="L56" s="1"/>
      <c r="M56" s="1"/>
      <c r="N56" s="1">
        <v>40</v>
      </c>
      <c r="O56" s="1">
        <f t="shared" si="3"/>
        <v>20.6</v>
      </c>
      <c r="P56" s="5">
        <f t="shared" ref="P56:P58" si="15">11*O56-N56-F56</f>
        <v>51.600000000000023</v>
      </c>
      <c r="Q56" s="5">
        <f t="shared" si="4"/>
        <v>51.600000000000023</v>
      </c>
      <c r="R56" s="5"/>
      <c r="S56" s="1"/>
      <c r="T56" s="1">
        <f t="shared" si="5"/>
        <v>11</v>
      </c>
      <c r="U56" s="1">
        <f t="shared" si="6"/>
        <v>8.4951456310679614</v>
      </c>
      <c r="V56" s="1">
        <v>20.8</v>
      </c>
      <c r="W56" s="1">
        <v>22.2</v>
      </c>
      <c r="X56" s="1">
        <v>21.8</v>
      </c>
      <c r="Y56" s="1">
        <v>18.8</v>
      </c>
      <c r="Z56" s="1">
        <v>20</v>
      </c>
      <c r="AA56" s="1">
        <v>22</v>
      </c>
      <c r="AB56" s="1"/>
      <c r="AC56" s="1">
        <f t="shared" si="7"/>
        <v>21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38</v>
      </c>
      <c r="C57" s="1">
        <v>146</v>
      </c>
      <c r="D57" s="1">
        <v>144</v>
      </c>
      <c r="E57" s="1">
        <v>99</v>
      </c>
      <c r="F57" s="1">
        <v>156</v>
      </c>
      <c r="G57" s="6">
        <v>0.4</v>
      </c>
      <c r="H57" s="1">
        <v>40</v>
      </c>
      <c r="I57" s="1" t="s">
        <v>33</v>
      </c>
      <c r="J57" s="1">
        <v>104</v>
      </c>
      <c r="K57" s="1">
        <f t="shared" si="11"/>
        <v>-5</v>
      </c>
      <c r="L57" s="1"/>
      <c r="M57" s="1"/>
      <c r="N57" s="1">
        <v>17.399999999999981</v>
      </c>
      <c r="O57" s="1">
        <f t="shared" si="3"/>
        <v>19.8</v>
      </c>
      <c r="P57" s="5">
        <f t="shared" si="15"/>
        <v>44.400000000000034</v>
      </c>
      <c r="Q57" s="5">
        <f t="shared" si="4"/>
        <v>44.400000000000034</v>
      </c>
      <c r="R57" s="5"/>
      <c r="S57" s="1"/>
      <c r="T57" s="1">
        <f t="shared" si="5"/>
        <v>11</v>
      </c>
      <c r="U57" s="1">
        <f t="shared" si="6"/>
        <v>8.757575757575756</v>
      </c>
      <c r="V57" s="1">
        <v>20</v>
      </c>
      <c r="W57" s="1">
        <v>22.6</v>
      </c>
      <c r="X57" s="1">
        <v>19.600000000000001</v>
      </c>
      <c r="Y57" s="1">
        <v>16.600000000000001</v>
      </c>
      <c r="Z57" s="1">
        <v>22.8</v>
      </c>
      <c r="AA57" s="1">
        <v>21.4</v>
      </c>
      <c r="AB57" s="1"/>
      <c r="AC57" s="1">
        <f t="shared" si="7"/>
        <v>18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32</v>
      </c>
      <c r="C58" s="1">
        <v>285.29000000000002</v>
      </c>
      <c r="D58" s="1">
        <v>274.98099999999999</v>
      </c>
      <c r="E58" s="1">
        <v>193.87799999999999</v>
      </c>
      <c r="F58" s="1">
        <v>305.46800000000002</v>
      </c>
      <c r="G58" s="6">
        <v>1</v>
      </c>
      <c r="H58" s="1">
        <v>50</v>
      </c>
      <c r="I58" s="1" t="s">
        <v>33</v>
      </c>
      <c r="J58" s="1">
        <v>185.55</v>
      </c>
      <c r="K58" s="1">
        <f t="shared" si="11"/>
        <v>8.3279999999999745</v>
      </c>
      <c r="L58" s="1"/>
      <c r="M58" s="1"/>
      <c r="N58" s="1">
        <v>39.75315999999998</v>
      </c>
      <c r="O58" s="1">
        <f t="shared" si="3"/>
        <v>38.775599999999997</v>
      </c>
      <c r="P58" s="5">
        <f t="shared" si="15"/>
        <v>81.310439999999971</v>
      </c>
      <c r="Q58" s="5">
        <f t="shared" si="4"/>
        <v>81.310439999999971</v>
      </c>
      <c r="R58" s="5"/>
      <c r="S58" s="1"/>
      <c r="T58" s="1">
        <f t="shared" si="5"/>
        <v>11</v>
      </c>
      <c r="U58" s="1">
        <f t="shared" si="6"/>
        <v>8.9030514034599086</v>
      </c>
      <c r="V58" s="1">
        <v>39.379600000000003</v>
      </c>
      <c r="W58" s="1">
        <v>43.554400000000001</v>
      </c>
      <c r="X58" s="1">
        <v>44.586799999999997</v>
      </c>
      <c r="Y58" s="1">
        <v>48.979399999999998</v>
      </c>
      <c r="Z58" s="1">
        <v>50.211799999999997</v>
      </c>
      <c r="AA58" s="1">
        <v>38.918799999999997</v>
      </c>
      <c r="AB58" s="1"/>
      <c r="AC58" s="1">
        <f t="shared" si="7"/>
        <v>81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94</v>
      </c>
      <c r="B59" s="18" t="s">
        <v>38</v>
      </c>
      <c r="C59" s="18">
        <v>13</v>
      </c>
      <c r="D59" s="18"/>
      <c r="E59" s="18">
        <v>5</v>
      </c>
      <c r="F59" s="18">
        <v>8</v>
      </c>
      <c r="G59" s="19">
        <v>0</v>
      </c>
      <c r="H59" s="18" t="e">
        <v>#N/A</v>
      </c>
      <c r="I59" s="18" t="s">
        <v>39</v>
      </c>
      <c r="J59" s="18">
        <v>5</v>
      </c>
      <c r="K59" s="18">
        <f t="shared" si="11"/>
        <v>0</v>
      </c>
      <c r="L59" s="18"/>
      <c r="M59" s="18"/>
      <c r="N59" s="18"/>
      <c r="O59" s="18">
        <f t="shared" si="3"/>
        <v>1</v>
      </c>
      <c r="P59" s="20"/>
      <c r="Q59" s="5">
        <f t="shared" si="4"/>
        <v>0</v>
      </c>
      <c r="R59" s="20"/>
      <c r="S59" s="18"/>
      <c r="T59" s="18">
        <f t="shared" si="5"/>
        <v>8</v>
      </c>
      <c r="U59" s="18">
        <f t="shared" si="6"/>
        <v>8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24" t="s">
        <v>95</v>
      </c>
      <c r="AC59" s="18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32</v>
      </c>
      <c r="C60" s="1">
        <v>160.489</v>
      </c>
      <c r="D60" s="1">
        <v>460.42599999999999</v>
      </c>
      <c r="E60" s="1">
        <v>243.94499999999999</v>
      </c>
      <c r="F60" s="1">
        <v>304.06400000000002</v>
      </c>
      <c r="G60" s="6">
        <v>1</v>
      </c>
      <c r="H60" s="1">
        <v>50</v>
      </c>
      <c r="I60" s="1" t="s">
        <v>33</v>
      </c>
      <c r="J60" s="1">
        <v>234.8</v>
      </c>
      <c r="K60" s="1">
        <f t="shared" ref="K60:K83" si="16">E60-J60</f>
        <v>9.1449999999999818</v>
      </c>
      <c r="L60" s="1"/>
      <c r="M60" s="1"/>
      <c r="N60" s="1">
        <v>147.49319999999989</v>
      </c>
      <c r="O60" s="1">
        <f t="shared" si="3"/>
        <v>48.789000000000001</v>
      </c>
      <c r="P60" s="5">
        <f t="shared" ref="P60:P66" si="17">11*O60-N60-F60</f>
        <v>85.121800000000064</v>
      </c>
      <c r="Q60" s="5">
        <f t="shared" si="4"/>
        <v>85.121800000000064</v>
      </c>
      <c r="R60" s="5"/>
      <c r="S60" s="1"/>
      <c r="T60" s="1">
        <f t="shared" si="5"/>
        <v>11</v>
      </c>
      <c r="U60" s="1">
        <f t="shared" si="6"/>
        <v>9.255307548832727</v>
      </c>
      <c r="V60" s="1">
        <v>50.189</v>
      </c>
      <c r="W60" s="1">
        <v>48.544400000000003</v>
      </c>
      <c r="X60" s="1">
        <v>44.7896</v>
      </c>
      <c r="Y60" s="1">
        <v>37.2074</v>
      </c>
      <c r="Z60" s="1">
        <v>36.776799999999987</v>
      </c>
      <c r="AA60" s="1">
        <v>44.064399999999999</v>
      </c>
      <c r="AB60" s="1"/>
      <c r="AC60" s="1">
        <f t="shared" si="7"/>
        <v>85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32</v>
      </c>
      <c r="C61" s="1">
        <v>16.681999999999999</v>
      </c>
      <c r="D61" s="1">
        <v>227.96799999999999</v>
      </c>
      <c r="E61" s="1">
        <v>62.220999999999997</v>
      </c>
      <c r="F61" s="1">
        <v>165.74700000000001</v>
      </c>
      <c r="G61" s="6">
        <v>1</v>
      </c>
      <c r="H61" s="1">
        <v>50</v>
      </c>
      <c r="I61" s="1" t="s">
        <v>33</v>
      </c>
      <c r="J61" s="1">
        <v>63.4</v>
      </c>
      <c r="K61" s="1">
        <f t="shared" si="16"/>
        <v>-1.179000000000002</v>
      </c>
      <c r="L61" s="1"/>
      <c r="M61" s="1"/>
      <c r="N61" s="1">
        <v>0</v>
      </c>
      <c r="O61" s="1">
        <f t="shared" ref="O61:O96" si="18">E61/5</f>
        <v>12.444199999999999</v>
      </c>
      <c r="P61" s="5"/>
      <c r="Q61" s="5">
        <f t="shared" si="4"/>
        <v>0</v>
      </c>
      <c r="R61" s="5"/>
      <c r="S61" s="1"/>
      <c r="T61" s="1">
        <f t="shared" si="5"/>
        <v>13.319216984619343</v>
      </c>
      <c r="U61" s="1">
        <f t="shared" si="6"/>
        <v>13.319216984619343</v>
      </c>
      <c r="V61" s="1">
        <v>10.329599999999999</v>
      </c>
      <c r="W61" s="1">
        <v>18.707799999999999</v>
      </c>
      <c r="X61" s="1">
        <v>20.343800000000002</v>
      </c>
      <c r="Y61" s="1">
        <v>9.8846000000000007</v>
      </c>
      <c r="Z61" s="1">
        <v>5.2241999999999997</v>
      </c>
      <c r="AA61" s="1">
        <v>0</v>
      </c>
      <c r="AB61" s="1" t="s">
        <v>98</v>
      </c>
      <c r="AC61" s="1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38</v>
      </c>
      <c r="C62" s="1">
        <v>125</v>
      </c>
      <c r="D62" s="1">
        <v>250</v>
      </c>
      <c r="E62" s="1">
        <v>124</v>
      </c>
      <c r="F62" s="1">
        <v>195.57499999999999</v>
      </c>
      <c r="G62" s="6">
        <v>0.4</v>
      </c>
      <c r="H62" s="1">
        <v>50</v>
      </c>
      <c r="I62" s="1" t="s">
        <v>33</v>
      </c>
      <c r="J62" s="1">
        <v>125</v>
      </c>
      <c r="K62" s="1">
        <f t="shared" si="16"/>
        <v>-1</v>
      </c>
      <c r="L62" s="1"/>
      <c r="M62" s="1"/>
      <c r="N62" s="1">
        <v>49.980000000000018</v>
      </c>
      <c r="O62" s="1">
        <f t="shared" si="18"/>
        <v>24.8</v>
      </c>
      <c r="P62" s="5">
        <f t="shared" si="17"/>
        <v>27.245000000000005</v>
      </c>
      <c r="Q62" s="5">
        <f t="shared" si="4"/>
        <v>27.245000000000005</v>
      </c>
      <c r="R62" s="5"/>
      <c r="S62" s="1"/>
      <c r="T62" s="1">
        <f t="shared" si="5"/>
        <v>11</v>
      </c>
      <c r="U62" s="1">
        <f t="shared" si="6"/>
        <v>9.9014112903225815</v>
      </c>
      <c r="V62" s="1">
        <v>28.285</v>
      </c>
      <c r="W62" s="1">
        <v>28.684999999999999</v>
      </c>
      <c r="X62" s="1">
        <v>27.111000000000001</v>
      </c>
      <c r="Y62" s="1">
        <v>21</v>
      </c>
      <c r="Z62" s="1">
        <v>21.6</v>
      </c>
      <c r="AA62" s="1">
        <v>28.2</v>
      </c>
      <c r="AB62" s="1"/>
      <c r="AC62" s="1">
        <f t="shared" si="7"/>
        <v>11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38</v>
      </c>
      <c r="C63" s="1">
        <v>884</v>
      </c>
      <c r="D63" s="1">
        <v>738</v>
      </c>
      <c r="E63" s="1">
        <v>716</v>
      </c>
      <c r="F63" s="1">
        <v>778</v>
      </c>
      <c r="G63" s="6">
        <v>0.4</v>
      </c>
      <c r="H63" s="1">
        <v>40</v>
      </c>
      <c r="I63" s="1" t="s">
        <v>33</v>
      </c>
      <c r="J63" s="1">
        <v>726</v>
      </c>
      <c r="K63" s="1">
        <f t="shared" si="16"/>
        <v>-10</v>
      </c>
      <c r="L63" s="1"/>
      <c r="M63" s="1"/>
      <c r="N63" s="1">
        <v>417.59999999999991</v>
      </c>
      <c r="O63" s="1">
        <f t="shared" si="18"/>
        <v>143.19999999999999</v>
      </c>
      <c r="P63" s="5">
        <f t="shared" si="17"/>
        <v>379.59999999999991</v>
      </c>
      <c r="Q63" s="5">
        <f t="shared" si="4"/>
        <v>379.59999999999991</v>
      </c>
      <c r="R63" s="5"/>
      <c r="S63" s="1"/>
      <c r="T63" s="1">
        <f t="shared" si="5"/>
        <v>11</v>
      </c>
      <c r="U63" s="1">
        <f t="shared" si="6"/>
        <v>8.3491620111731848</v>
      </c>
      <c r="V63" s="1">
        <v>135.4</v>
      </c>
      <c r="W63" s="1">
        <v>133</v>
      </c>
      <c r="X63" s="1">
        <v>123.4</v>
      </c>
      <c r="Y63" s="1">
        <v>142</v>
      </c>
      <c r="Z63" s="1">
        <v>150.80000000000001</v>
      </c>
      <c r="AA63" s="1">
        <v>151.4</v>
      </c>
      <c r="AB63" s="1"/>
      <c r="AC63" s="1">
        <f t="shared" si="7"/>
        <v>152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38</v>
      </c>
      <c r="C64" s="1">
        <v>689</v>
      </c>
      <c r="D64" s="1">
        <v>618</v>
      </c>
      <c r="E64" s="1">
        <v>565</v>
      </c>
      <c r="F64" s="1">
        <v>642</v>
      </c>
      <c r="G64" s="6">
        <v>0.4</v>
      </c>
      <c r="H64" s="1">
        <v>40</v>
      </c>
      <c r="I64" s="1" t="s">
        <v>33</v>
      </c>
      <c r="J64" s="1">
        <v>596</v>
      </c>
      <c r="K64" s="1">
        <f t="shared" si="16"/>
        <v>-31</v>
      </c>
      <c r="L64" s="1"/>
      <c r="M64" s="1"/>
      <c r="N64" s="1">
        <v>244</v>
      </c>
      <c r="O64" s="1">
        <f t="shared" si="18"/>
        <v>113</v>
      </c>
      <c r="P64" s="5">
        <f t="shared" si="17"/>
        <v>357</v>
      </c>
      <c r="Q64" s="5">
        <f t="shared" si="4"/>
        <v>357</v>
      </c>
      <c r="R64" s="5"/>
      <c r="S64" s="1"/>
      <c r="T64" s="1">
        <f t="shared" si="5"/>
        <v>11</v>
      </c>
      <c r="U64" s="1">
        <f t="shared" si="6"/>
        <v>7.8407079646017701</v>
      </c>
      <c r="V64" s="1">
        <v>101.6</v>
      </c>
      <c r="W64" s="1">
        <v>109.6</v>
      </c>
      <c r="X64" s="1">
        <v>123.8</v>
      </c>
      <c r="Y64" s="1">
        <v>118.8</v>
      </c>
      <c r="Z64" s="1">
        <v>126.8</v>
      </c>
      <c r="AA64" s="1">
        <v>121.6</v>
      </c>
      <c r="AB64" s="1"/>
      <c r="AC64" s="1">
        <f t="shared" si="7"/>
        <v>143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32</v>
      </c>
      <c r="C65" s="1">
        <v>107.42</v>
      </c>
      <c r="D65" s="1">
        <v>195.81700000000001</v>
      </c>
      <c r="E65" s="1">
        <v>128.74199999999999</v>
      </c>
      <c r="F65" s="1">
        <v>139.81299999999999</v>
      </c>
      <c r="G65" s="6">
        <v>1</v>
      </c>
      <c r="H65" s="1">
        <v>40</v>
      </c>
      <c r="I65" s="1" t="s">
        <v>33</v>
      </c>
      <c r="J65" s="1">
        <v>131.19999999999999</v>
      </c>
      <c r="K65" s="1">
        <f t="shared" si="16"/>
        <v>-2.4579999999999984</v>
      </c>
      <c r="L65" s="1"/>
      <c r="M65" s="1"/>
      <c r="N65" s="1">
        <v>92.614999999999952</v>
      </c>
      <c r="O65" s="1">
        <f t="shared" si="18"/>
        <v>25.748399999999997</v>
      </c>
      <c r="P65" s="5">
        <f t="shared" si="17"/>
        <v>50.804400000000044</v>
      </c>
      <c r="Q65" s="5">
        <f t="shared" si="4"/>
        <v>50.804400000000044</v>
      </c>
      <c r="R65" s="5"/>
      <c r="S65" s="1"/>
      <c r="T65" s="1">
        <f t="shared" si="5"/>
        <v>11</v>
      </c>
      <c r="U65" s="1">
        <f t="shared" si="6"/>
        <v>9.026890991284894</v>
      </c>
      <c r="V65" s="1">
        <v>25.803000000000001</v>
      </c>
      <c r="W65" s="1">
        <v>24.19</v>
      </c>
      <c r="X65" s="1">
        <v>20.686</v>
      </c>
      <c r="Y65" s="1">
        <v>19.203800000000001</v>
      </c>
      <c r="Z65" s="1">
        <v>22.377600000000001</v>
      </c>
      <c r="AA65" s="1">
        <v>23.0518</v>
      </c>
      <c r="AB65" s="1"/>
      <c r="AC65" s="1">
        <f t="shared" si="7"/>
        <v>51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109.119</v>
      </c>
      <c r="D66" s="1">
        <v>72.44</v>
      </c>
      <c r="E66" s="1">
        <v>94.784000000000006</v>
      </c>
      <c r="F66" s="1">
        <v>73.686999999999998</v>
      </c>
      <c r="G66" s="6">
        <v>1</v>
      </c>
      <c r="H66" s="1">
        <v>40</v>
      </c>
      <c r="I66" s="1" t="s">
        <v>33</v>
      </c>
      <c r="J66" s="1">
        <v>95.5</v>
      </c>
      <c r="K66" s="1">
        <f t="shared" si="16"/>
        <v>-0.71599999999999397</v>
      </c>
      <c r="L66" s="1"/>
      <c r="M66" s="1"/>
      <c r="N66" s="1">
        <v>111.87520000000001</v>
      </c>
      <c r="O66" s="1">
        <f t="shared" si="18"/>
        <v>18.956800000000001</v>
      </c>
      <c r="P66" s="5">
        <f t="shared" si="17"/>
        <v>22.962600000000023</v>
      </c>
      <c r="Q66" s="5">
        <f t="shared" si="4"/>
        <v>22.962600000000023</v>
      </c>
      <c r="R66" s="5"/>
      <c r="S66" s="1"/>
      <c r="T66" s="1">
        <f t="shared" si="5"/>
        <v>11</v>
      </c>
      <c r="U66" s="1">
        <f t="shared" si="6"/>
        <v>9.78868796421337</v>
      </c>
      <c r="V66" s="1">
        <v>19.1356</v>
      </c>
      <c r="W66" s="1">
        <v>14.835800000000001</v>
      </c>
      <c r="X66" s="1">
        <v>14.747999999999999</v>
      </c>
      <c r="Y66" s="1">
        <v>12.1678</v>
      </c>
      <c r="Z66" s="1">
        <v>13.6958</v>
      </c>
      <c r="AA66" s="1">
        <v>12.808999999999999</v>
      </c>
      <c r="AB66" s="1"/>
      <c r="AC66" s="1">
        <f t="shared" si="7"/>
        <v>23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104</v>
      </c>
      <c r="B67" s="13" t="s">
        <v>32</v>
      </c>
      <c r="C67" s="13"/>
      <c r="D67" s="13"/>
      <c r="E67" s="13"/>
      <c r="F67" s="13"/>
      <c r="G67" s="14">
        <v>0</v>
      </c>
      <c r="H67" s="13">
        <v>40</v>
      </c>
      <c r="I67" s="13" t="s">
        <v>33</v>
      </c>
      <c r="J67" s="13"/>
      <c r="K67" s="13">
        <f t="shared" si="16"/>
        <v>0</v>
      </c>
      <c r="L67" s="13"/>
      <c r="M67" s="13"/>
      <c r="N67" s="13"/>
      <c r="O67" s="13">
        <f t="shared" si="18"/>
        <v>0</v>
      </c>
      <c r="P67" s="15"/>
      <c r="Q67" s="5">
        <f t="shared" si="4"/>
        <v>0</v>
      </c>
      <c r="R67" s="15"/>
      <c r="S67" s="13"/>
      <c r="T67" s="13" t="e">
        <f t="shared" si="5"/>
        <v>#DIV/0!</v>
      </c>
      <c r="U67" s="13" t="e">
        <f t="shared" si="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48</v>
      </c>
      <c r="AC67" s="13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85.197000000000003</v>
      </c>
      <c r="D68" s="1">
        <v>257.08699999999999</v>
      </c>
      <c r="E68" s="1">
        <v>83.989000000000004</v>
      </c>
      <c r="F68" s="1">
        <v>213.935</v>
      </c>
      <c r="G68" s="6">
        <v>1</v>
      </c>
      <c r="H68" s="1">
        <v>30</v>
      </c>
      <c r="I68" s="1" t="s">
        <v>33</v>
      </c>
      <c r="J68" s="1">
        <v>87.9</v>
      </c>
      <c r="K68" s="1">
        <f t="shared" si="16"/>
        <v>-3.9110000000000014</v>
      </c>
      <c r="L68" s="1"/>
      <c r="M68" s="1"/>
      <c r="N68" s="1">
        <v>0</v>
      </c>
      <c r="O68" s="1">
        <f t="shared" si="18"/>
        <v>16.797800000000002</v>
      </c>
      <c r="P68" s="5"/>
      <c r="Q68" s="5">
        <f t="shared" si="4"/>
        <v>0</v>
      </c>
      <c r="R68" s="5"/>
      <c r="S68" s="1"/>
      <c r="T68" s="1">
        <f t="shared" si="5"/>
        <v>12.735893986117228</v>
      </c>
      <c r="U68" s="1">
        <f t="shared" si="6"/>
        <v>12.735893986117228</v>
      </c>
      <c r="V68" s="1">
        <v>21.542999999999999</v>
      </c>
      <c r="W68" s="1">
        <v>26.135000000000002</v>
      </c>
      <c r="X68" s="1">
        <v>22.135200000000001</v>
      </c>
      <c r="Y68" s="1">
        <v>18.871600000000001</v>
      </c>
      <c r="Z68" s="1">
        <v>17.966200000000001</v>
      </c>
      <c r="AA68" s="1">
        <v>19.219799999999999</v>
      </c>
      <c r="AB68" s="1"/>
      <c r="AC68" s="1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106</v>
      </c>
      <c r="B69" s="13" t="s">
        <v>38</v>
      </c>
      <c r="C69" s="13"/>
      <c r="D69" s="13"/>
      <c r="E69" s="13"/>
      <c r="F69" s="13"/>
      <c r="G69" s="14">
        <v>0</v>
      </c>
      <c r="H69" s="13">
        <v>60</v>
      </c>
      <c r="I69" s="13" t="s">
        <v>33</v>
      </c>
      <c r="J69" s="13"/>
      <c r="K69" s="13">
        <f t="shared" si="16"/>
        <v>0</v>
      </c>
      <c r="L69" s="13"/>
      <c r="M69" s="13"/>
      <c r="N69" s="13"/>
      <c r="O69" s="13">
        <f t="shared" si="18"/>
        <v>0</v>
      </c>
      <c r="P69" s="15"/>
      <c r="Q69" s="5">
        <f t="shared" si="4"/>
        <v>0</v>
      </c>
      <c r="R69" s="15"/>
      <c r="S69" s="13"/>
      <c r="T69" s="13" t="e">
        <f t="shared" si="5"/>
        <v>#DIV/0!</v>
      </c>
      <c r="U69" s="13" t="e">
        <f t="shared" si="6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48</v>
      </c>
      <c r="AC69" s="13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107</v>
      </c>
      <c r="B70" s="13" t="s">
        <v>38</v>
      </c>
      <c r="C70" s="13"/>
      <c r="D70" s="13"/>
      <c r="E70" s="13"/>
      <c r="F70" s="13"/>
      <c r="G70" s="14">
        <v>0</v>
      </c>
      <c r="H70" s="13">
        <v>50</v>
      </c>
      <c r="I70" s="13" t="s">
        <v>33</v>
      </c>
      <c r="J70" s="13"/>
      <c r="K70" s="13">
        <f t="shared" si="16"/>
        <v>0</v>
      </c>
      <c r="L70" s="13"/>
      <c r="M70" s="13"/>
      <c r="N70" s="13"/>
      <c r="O70" s="13">
        <f t="shared" si="18"/>
        <v>0</v>
      </c>
      <c r="P70" s="15"/>
      <c r="Q70" s="5">
        <f t="shared" si="4"/>
        <v>0</v>
      </c>
      <c r="R70" s="15"/>
      <c r="S70" s="13"/>
      <c r="T70" s="13" t="e">
        <f t="shared" si="5"/>
        <v>#DIV/0!</v>
      </c>
      <c r="U70" s="13" t="e">
        <f t="shared" si="6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48</v>
      </c>
      <c r="AC70" s="13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108</v>
      </c>
      <c r="B71" s="13" t="s">
        <v>38</v>
      </c>
      <c r="C71" s="13"/>
      <c r="D71" s="13"/>
      <c r="E71" s="13"/>
      <c r="F71" s="13"/>
      <c r="G71" s="14">
        <v>0</v>
      </c>
      <c r="H71" s="13">
        <v>50</v>
      </c>
      <c r="I71" s="13" t="s">
        <v>33</v>
      </c>
      <c r="J71" s="13"/>
      <c r="K71" s="13">
        <f t="shared" si="16"/>
        <v>0</v>
      </c>
      <c r="L71" s="13"/>
      <c r="M71" s="13"/>
      <c r="N71" s="13"/>
      <c r="O71" s="13">
        <f t="shared" si="18"/>
        <v>0</v>
      </c>
      <c r="P71" s="15"/>
      <c r="Q71" s="5">
        <f t="shared" ref="Q71:Q95" si="19">P71</f>
        <v>0</v>
      </c>
      <c r="R71" s="15"/>
      <c r="S71" s="13"/>
      <c r="T71" s="13" t="e">
        <f t="shared" ref="T71:T96" si="20">(F71+N71+Q71)/O71</f>
        <v>#DIV/0!</v>
      </c>
      <c r="U71" s="13" t="e">
        <f t="shared" ref="U71:U96" si="21">(F71+N71)/O71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48</v>
      </c>
      <c r="AC71" s="13">
        <f t="shared" ref="AC71:AC96" si="22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109</v>
      </c>
      <c r="B72" s="13" t="s">
        <v>38</v>
      </c>
      <c r="C72" s="13"/>
      <c r="D72" s="13"/>
      <c r="E72" s="13"/>
      <c r="F72" s="13"/>
      <c r="G72" s="14">
        <v>0</v>
      </c>
      <c r="H72" s="13">
        <v>30</v>
      </c>
      <c r="I72" s="13" t="s">
        <v>33</v>
      </c>
      <c r="J72" s="13">
        <v>2</v>
      </c>
      <c r="K72" s="13">
        <f t="shared" si="16"/>
        <v>-2</v>
      </c>
      <c r="L72" s="13"/>
      <c r="M72" s="13"/>
      <c r="N72" s="13"/>
      <c r="O72" s="13">
        <f t="shared" si="18"/>
        <v>0</v>
      </c>
      <c r="P72" s="15"/>
      <c r="Q72" s="5">
        <f t="shared" si="19"/>
        <v>0</v>
      </c>
      <c r="R72" s="15"/>
      <c r="S72" s="13"/>
      <c r="T72" s="13" t="e">
        <f t="shared" si="20"/>
        <v>#DIV/0!</v>
      </c>
      <c r="U72" s="13" t="e">
        <f t="shared" si="21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48</v>
      </c>
      <c r="AC72" s="13">
        <f t="shared" si="2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110</v>
      </c>
      <c r="B73" s="13" t="s">
        <v>38</v>
      </c>
      <c r="C73" s="13"/>
      <c r="D73" s="13"/>
      <c r="E73" s="13"/>
      <c r="F73" s="13"/>
      <c r="G73" s="14">
        <v>0</v>
      </c>
      <c r="H73" s="13">
        <v>55</v>
      </c>
      <c r="I73" s="13" t="s">
        <v>33</v>
      </c>
      <c r="J73" s="13"/>
      <c r="K73" s="13">
        <f t="shared" si="16"/>
        <v>0</v>
      </c>
      <c r="L73" s="13"/>
      <c r="M73" s="13"/>
      <c r="N73" s="13"/>
      <c r="O73" s="13">
        <f t="shared" si="18"/>
        <v>0</v>
      </c>
      <c r="P73" s="15"/>
      <c r="Q73" s="5">
        <f t="shared" si="19"/>
        <v>0</v>
      </c>
      <c r="R73" s="15"/>
      <c r="S73" s="13"/>
      <c r="T73" s="13" t="e">
        <f t="shared" si="20"/>
        <v>#DIV/0!</v>
      </c>
      <c r="U73" s="13" t="e">
        <f t="shared" si="21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48</v>
      </c>
      <c r="AC73" s="13">
        <f t="shared" si="22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111</v>
      </c>
      <c r="B74" s="13" t="s">
        <v>38</v>
      </c>
      <c r="C74" s="13"/>
      <c r="D74" s="13"/>
      <c r="E74" s="13"/>
      <c r="F74" s="13"/>
      <c r="G74" s="14">
        <v>0</v>
      </c>
      <c r="H74" s="13">
        <v>40</v>
      </c>
      <c r="I74" s="13" t="s">
        <v>33</v>
      </c>
      <c r="J74" s="13"/>
      <c r="K74" s="13">
        <f t="shared" si="16"/>
        <v>0</v>
      </c>
      <c r="L74" s="13"/>
      <c r="M74" s="13"/>
      <c r="N74" s="13"/>
      <c r="O74" s="13">
        <f t="shared" si="18"/>
        <v>0</v>
      </c>
      <c r="P74" s="15"/>
      <c r="Q74" s="5">
        <f t="shared" si="19"/>
        <v>0</v>
      </c>
      <c r="R74" s="15"/>
      <c r="S74" s="13"/>
      <c r="T74" s="13" t="e">
        <f t="shared" si="20"/>
        <v>#DIV/0!</v>
      </c>
      <c r="U74" s="13" t="e">
        <f t="shared" si="21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48</v>
      </c>
      <c r="AC74" s="13">
        <f t="shared" si="2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38</v>
      </c>
      <c r="C75" s="1"/>
      <c r="D75" s="1">
        <v>174</v>
      </c>
      <c r="E75" s="1">
        <v>65</v>
      </c>
      <c r="F75" s="1">
        <v>106</v>
      </c>
      <c r="G75" s="6">
        <v>0.4</v>
      </c>
      <c r="H75" s="1">
        <v>50</v>
      </c>
      <c r="I75" s="1" t="s">
        <v>33</v>
      </c>
      <c r="J75" s="1">
        <v>68</v>
      </c>
      <c r="K75" s="1">
        <f t="shared" si="16"/>
        <v>-3</v>
      </c>
      <c r="L75" s="1"/>
      <c r="M75" s="1"/>
      <c r="N75" s="1">
        <v>0</v>
      </c>
      <c r="O75" s="1">
        <f t="shared" si="18"/>
        <v>13</v>
      </c>
      <c r="P75" s="5">
        <f t="shared" ref="P75:P91" si="23">11*O75-N75-F75</f>
        <v>37</v>
      </c>
      <c r="Q75" s="5">
        <f t="shared" si="19"/>
        <v>37</v>
      </c>
      <c r="R75" s="5"/>
      <c r="S75" s="1"/>
      <c r="T75" s="1">
        <f t="shared" si="20"/>
        <v>11</v>
      </c>
      <c r="U75" s="1">
        <f t="shared" si="21"/>
        <v>8.1538461538461533</v>
      </c>
      <c r="V75" s="1">
        <v>9.4</v>
      </c>
      <c r="W75" s="1">
        <v>8.6</v>
      </c>
      <c r="X75" s="1">
        <v>16.8</v>
      </c>
      <c r="Y75" s="1">
        <v>11.4</v>
      </c>
      <c r="Z75" s="1">
        <v>3.4</v>
      </c>
      <c r="AA75" s="1">
        <v>0</v>
      </c>
      <c r="AB75" s="1" t="s">
        <v>98</v>
      </c>
      <c r="AC75" s="1">
        <f t="shared" si="22"/>
        <v>15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38</v>
      </c>
      <c r="C76" s="1">
        <v>6</v>
      </c>
      <c r="D76" s="1">
        <v>1</v>
      </c>
      <c r="E76" s="1">
        <v>1</v>
      </c>
      <c r="F76" s="1">
        <v>2</v>
      </c>
      <c r="G76" s="6">
        <v>0.11</v>
      </c>
      <c r="H76" s="1">
        <v>150</v>
      </c>
      <c r="I76" s="1" t="s">
        <v>33</v>
      </c>
      <c r="J76" s="1">
        <v>4</v>
      </c>
      <c r="K76" s="1">
        <f t="shared" si="16"/>
        <v>-3</v>
      </c>
      <c r="L76" s="1"/>
      <c r="M76" s="1"/>
      <c r="N76" s="1">
        <v>10</v>
      </c>
      <c r="O76" s="1">
        <f t="shared" si="18"/>
        <v>0.2</v>
      </c>
      <c r="P76" s="5"/>
      <c r="Q76" s="5">
        <f t="shared" si="19"/>
        <v>0</v>
      </c>
      <c r="R76" s="5"/>
      <c r="S76" s="1"/>
      <c r="T76" s="1">
        <f t="shared" si="20"/>
        <v>60</v>
      </c>
      <c r="U76" s="1">
        <f t="shared" si="21"/>
        <v>60</v>
      </c>
      <c r="V76" s="1">
        <v>0.4</v>
      </c>
      <c r="W76" s="1">
        <v>2.4</v>
      </c>
      <c r="X76" s="1">
        <v>2.8</v>
      </c>
      <c r="Y76" s="1">
        <v>1.4</v>
      </c>
      <c r="Z76" s="1">
        <v>2.2000000000000002</v>
      </c>
      <c r="AA76" s="1">
        <v>0.8</v>
      </c>
      <c r="AB76" s="1"/>
      <c r="AC76" s="1">
        <f t="shared" si="2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114</v>
      </c>
      <c r="B77" s="1" t="s">
        <v>38</v>
      </c>
      <c r="C77" s="1"/>
      <c r="D77" s="1"/>
      <c r="E77" s="1"/>
      <c r="F77" s="1"/>
      <c r="G77" s="6">
        <v>0.06</v>
      </c>
      <c r="H77" s="1">
        <v>60</v>
      </c>
      <c r="I77" s="1" t="s">
        <v>33</v>
      </c>
      <c r="J77" s="1"/>
      <c r="K77" s="1">
        <f t="shared" si="16"/>
        <v>0</v>
      </c>
      <c r="L77" s="1"/>
      <c r="M77" s="1"/>
      <c r="N77" s="16"/>
      <c r="O77" s="1">
        <f t="shared" si="18"/>
        <v>0</v>
      </c>
      <c r="P77" s="17">
        <v>50</v>
      </c>
      <c r="Q77" s="5">
        <f t="shared" si="19"/>
        <v>50</v>
      </c>
      <c r="R77" s="5"/>
      <c r="S77" s="1"/>
      <c r="T77" s="1" t="e">
        <f t="shared" si="20"/>
        <v>#DIV/0!</v>
      </c>
      <c r="U77" s="1" t="e">
        <f t="shared" si="21"/>
        <v>#DIV/0!</v>
      </c>
      <c r="V77" s="1">
        <v>0</v>
      </c>
      <c r="W77" s="1">
        <v>0</v>
      </c>
      <c r="X77" s="1">
        <v>0</v>
      </c>
      <c r="Y77" s="1">
        <v>-0.4</v>
      </c>
      <c r="Z77" s="1">
        <v>-0.4</v>
      </c>
      <c r="AA77" s="1">
        <v>0</v>
      </c>
      <c r="AB77" s="16" t="s">
        <v>115</v>
      </c>
      <c r="AC77" s="1">
        <f t="shared" si="22"/>
        <v>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116</v>
      </c>
      <c r="B78" s="1" t="s">
        <v>38</v>
      </c>
      <c r="C78" s="1"/>
      <c r="D78" s="1"/>
      <c r="E78" s="1"/>
      <c r="F78" s="1"/>
      <c r="G78" s="6">
        <v>0.15</v>
      </c>
      <c r="H78" s="1">
        <v>60</v>
      </c>
      <c r="I78" s="1" t="s">
        <v>33</v>
      </c>
      <c r="J78" s="1"/>
      <c r="K78" s="1">
        <f t="shared" si="16"/>
        <v>0</v>
      </c>
      <c r="L78" s="1"/>
      <c r="M78" s="1"/>
      <c r="N78" s="16"/>
      <c r="O78" s="1">
        <f t="shared" si="18"/>
        <v>0</v>
      </c>
      <c r="P78" s="17">
        <v>20</v>
      </c>
      <c r="Q78" s="5">
        <f t="shared" si="19"/>
        <v>20</v>
      </c>
      <c r="R78" s="5"/>
      <c r="S78" s="1"/>
      <c r="T78" s="1" t="e">
        <f t="shared" si="20"/>
        <v>#DIV/0!</v>
      </c>
      <c r="U78" s="1" t="e">
        <f t="shared" si="21"/>
        <v>#DIV/0!</v>
      </c>
      <c r="V78" s="1">
        <v>-0.2</v>
      </c>
      <c r="W78" s="1">
        <v>-0.2</v>
      </c>
      <c r="X78" s="1">
        <v>0</v>
      </c>
      <c r="Y78" s="1">
        <v>-1.4</v>
      </c>
      <c r="Z78" s="1">
        <v>-1.4</v>
      </c>
      <c r="AA78" s="1">
        <v>-1</v>
      </c>
      <c r="AB78" s="16" t="s">
        <v>115</v>
      </c>
      <c r="AC78" s="1">
        <f t="shared" si="22"/>
        <v>3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32</v>
      </c>
      <c r="C79" s="1">
        <v>112.197</v>
      </c>
      <c r="D79" s="1"/>
      <c r="E79" s="1">
        <v>19.599</v>
      </c>
      <c r="F79" s="1">
        <v>86.816000000000003</v>
      </c>
      <c r="G79" s="6">
        <v>1</v>
      </c>
      <c r="H79" s="1">
        <v>55</v>
      </c>
      <c r="I79" s="1" t="s">
        <v>33</v>
      </c>
      <c r="J79" s="1">
        <v>20.399999999999999</v>
      </c>
      <c r="K79" s="1">
        <f t="shared" si="16"/>
        <v>-0.80099999999999838</v>
      </c>
      <c r="L79" s="1"/>
      <c r="M79" s="1"/>
      <c r="N79" s="1">
        <v>0</v>
      </c>
      <c r="O79" s="1">
        <f t="shared" si="18"/>
        <v>3.9198</v>
      </c>
      <c r="P79" s="5"/>
      <c r="Q79" s="5">
        <f t="shared" si="19"/>
        <v>0</v>
      </c>
      <c r="R79" s="5"/>
      <c r="S79" s="1"/>
      <c r="T79" s="1">
        <f t="shared" si="20"/>
        <v>22.14806877901934</v>
      </c>
      <c r="U79" s="1">
        <f t="shared" si="21"/>
        <v>22.14806877901934</v>
      </c>
      <c r="V79" s="1">
        <v>2.6518000000000002</v>
      </c>
      <c r="W79" s="1">
        <v>3.4409999999999998</v>
      </c>
      <c r="X79" s="1">
        <v>4.2414000000000014</v>
      </c>
      <c r="Y79" s="1">
        <v>3.6093999999999999</v>
      </c>
      <c r="Z79" s="1">
        <v>3.8849999999999998</v>
      </c>
      <c r="AA79" s="1">
        <v>11.3468</v>
      </c>
      <c r="AB79" s="24" t="s">
        <v>37</v>
      </c>
      <c r="AC79" s="1">
        <f t="shared" si="22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38</v>
      </c>
      <c r="C80" s="1">
        <v>54</v>
      </c>
      <c r="D80" s="1">
        <v>10</v>
      </c>
      <c r="E80" s="1">
        <v>15</v>
      </c>
      <c r="F80" s="1">
        <v>45</v>
      </c>
      <c r="G80" s="6">
        <v>0.4</v>
      </c>
      <c r="H80" s="1">
        <v>55</v>
      </c>
      <c r="I80" s="1" t="s">
        <v>33</v>
      </c>
      <c r="J80" s="1">
        <v>15</v>
      </c>
      <c r="K80" s="1">
        <f t="shared" si="16"/>
        <v>0</v>
      </c>
      <c r="L80" s="1"/>
      <c r="M80" s="1"/>
      <c r="N80" s="1">
        <v>0</v>
      </c>
      <c r="O80" s="1">
        <f t="shared" si="18"/>
        <v>3</v>
      </c>
      <c r="P80" s="5"/>
      <c r="Q80" s="5">
        <f t="shared" si="19"/>
        <v>0</v>
      </c>
      <c r="R80" s="5"/>
      <c r="S80" s="1"/>
      <c r="T80" s="1">
        <f t="shared" si="20"/>
        <v>15</v>
      </c>
      <c r="U80" s="1">
        <f t="shared" si="21"/>
        <v>15</v>
      </c>
      <c r="V80" s="1">
        <v>3.4</v>
      </c>
      <c r="W80" s="1">
        <v>4.8</v>
      </c>
      <c r="X80" s="1">
        <v>4.5999999999999996</v>
      </c>
      <c r="Y80" s="1">
        <v>3.6</v>
      </c>
      <c r="Z80" s="1">
        <v>4</v>
      </c>
      <c r="AA80" s="1">
        <v>7.4</v>
      </c>
      <c r="AB80" s="1"/>
      <c r="AC80" s="1">
        <f t="shared" si="22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32</v>
      </c>
      <c r="C81" s="1">
        <v>93.316000000000003</v>
      </c>
      <c r="D81" s="1"/>
      <c r="E81" s="1">
        <v>8.0500000000000007</v>
      </c>
      <c r="F81" s="1">
        <v>73.230999999999995</v>
      </c>
      <c r="G81" s="6">
        <v>1</v>
      </c>
      <c r="H81" s="1">
        <v>55</v>
      </c>
      <c r="I81" s="1" t="s">
        <v>33</v>
      </c>
      <c r="J81" s="1">
        <v>37.799999999999997</v>
      </c>
      <c r="K81" s="1">
        <f t="shared" si="16"/>
        <v>-29.749999999999996</v>
      </c>
      <c r="L81" s="1"/>
      <c r="M81" s="1"/>
      <c r="N81" s="1">
        <v>0</v>
      </c>
      <c r="O81" s="1">
        <f t="shared" si="18"/>
        <v>1.61</v>
      </c>
      <c r="P81" s="5"/>
      <c r="Q81" s="5">
        <f t="shared" si="19"/>
        <v>0</v>
      </c>
      <c r="R81" s="5"/>
      <c r="S81" s="1"/>
      <c r="T81" s="1">
        <f t="shared" si="20"/>
        <v>45.485093167701855</v>
      </c>
      <c r="U81" s="1">
        <f t="shared" si="21"/>
        <v>45.485093167701855</v>
      </c>
      <c r="V81" s="1">
        <v>2.9380000000000002</v>
      </c>
      <c r="W81" s="1">
        <v>5.3197999999999999</v>
      </c>
      <c r="X81" s="1">
        <v>3.4447999999999999</v>
      </c>
      <c r="Y81" s="1">
        <v>2.8946000000000001</v>
      </c>
      <c r="Z81" s="1">
        <v>3.8723999999999998</v>
      </c>
      <c r="AA81" s="1">
        <v>8.8268000000000004</v>
      </c>
      <c r="AB81" s="24" t="s">
        <v>37</v>
      </c>
      <c r="AC81" s="1">
        <f t="shared" si="2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38</v>
      </c>
      <c r="C82" s="1">
        <v>41</v>
      </c>
      <c r="D82" s="1">
        <v>1</v>
      </c>
      <c r="E82" s="1">
        <v>28</v>
      </c>
      <c r="F82" s="1">
        <v>14</v>
      </c>
      <c r="G82" s="6">
        <v>0.4</v>
      </c>
      <c r="H82" s="1">
        <v>55</v>
      </c>
      <c r="I82" s="1" t="s">
        <v>33</v>
      </c>
      <c r="J82" s="1">
        <v>28</v>
      </c>
      <c r="K82" s="1">
        <f t="shared" si="16"/>
        <v>0</v>
      </c>
      <c r="L82" s="1"/>
      <c r="M82" s="1"/>
      <c r="N82" s="1">
        <v>16</v>
      </c>
      <c r="O82" s="1">
        <f t="shared" si="18"/>
        <v>5.6</v>
      </c>
      <c r="P82" s="5">
        <f t="shared" si="23"/>
        <v>31.599999999999994</v>
      </c>
      <c r="Q82" s="5">
        <f t="shared" si="19"/>
        <v>31.599999999999994</v>
      </c>
      <c r="R82" s="5"/>
      <c r="S82" s="1"/>
      <c r="T82" s="1">
        <f t="shared" si="20"/>
        <v>11</v>
      </c>
      <c r="U82" s="1">
        <f t="shared" si="21"/>
        <v>5.3571428571428577</v>
      </c>
      <c r="V82" s="1">
        <v>3.8</v>
      </c>
      <c r="W82" s="1">
        <v>3.8</v>
      </c>
      <c r="X82" s="1">
        <v>4.4000000000000004</v>
      </c>
      <c r="Y82" s="1">
        <v>3.6</v>
      </c>
      <c r="Z82" s="1">
        <v>4.2</v>
      </c>
      <c r="AA82" s="1">
        <v>9.8000000000000007</v>
      </c>
      <c r="AB82" s="1"/>
      <c r="AC82" s="1">
        <f t="shared" si="22"/>
        <v>13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32</v>
      </c>
      <c r="C83" s="1">
        <v>70.531999999999996</v>
      </c>
      <c r="D83" s="1">
        <v>148.898</v>
      </c>
      <c r="E83" s="1">
        <v>66.316000000000003</v>
      </c>
      <c r="F83" s="1">
        <v>129.624</v>
      </c>
      <c r="G83" s="6">
        <v>1</v>
      </c>
      <c r="H83" s="1">
        <v>50</v>
      </c>
      <c r="I83" s="1" t="s">
        <v>33</v>
      </c>
      <c r="J83" s="1">
        <v>67.900000000000006</v>
      </c>
      <c r="K83" s="1">
        <f t="shared" si="16"/>
        <v>-1.5840000000000032</v>
      </c>
      <c r="L83" s="1"/>
      <c r="M83" s="1"/>
      <c r="N83" s="1">
        <v>0</v>
      </c>
      <c r="O83" s="1">
        <f t="shared" si="18"/>
        <v>13.263200000000001</v>
      </c>
      <c r="P83" s="5">
        <f t="shared" si="23"/>
        <v>16.271200000000022</v>
      </c>
      <c r="Q83" s="5">
        <f t="shared" si="19"/>
        <v>16.271200000000022</v>
      </c>
      <c r="R83" s="5"/>
      <c r="S83" s="1"/>
      <c r="T83" s="1">
        <f t="shared" si="20"/>
        <v>11</v>
      </c>
      <c r="U83" s="1">
        <f t="shared" si="21"/>
        <v>9.7732070691839059</v>
      </c>
      <c r="V83" s="1">
        <v>12.966200000000001</v>
      </c>
      <c r="W83" s="1">
        <v>16.4056</v>
      </c>
      <c r="X83" s="1">
        <v>14.2028</v>
      </c>
      <c r="Y83" s="1">
        <v>11.8278</v>
      </c>
      <c r="Z83" s="1">
        <v>13.8352</v>
      </c>
      <c r="AA83" s="1">
        <v>15.4688</v>
      </c>
      <c r="AB83" s="1"/>
      <c r="AC83" s="1">
        <f t="shared" si="22"/>
        <v>16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122</v>
      </c>
      <c r="B84" s="10" t="s">
        <v>32</v>
      </c>
      <c r="C84" s="10">
        <v>2516.3359999999998</v>
      </c>
      <c r="D84" s="10">
        <v>4628.97</v>
      </c>
      <c r="E84" s="10">
        <v>2508.3580000000002</v>
      </c>
      <c r="F84" s="10">
        <v>4034.5990000000002</v>
      </c>
      <c r="G84" s="11">
        <v>1</v>
      </c>
      <c r="H84" s="10">
        <v>60</v>
      </c>
      <c r="I84" s="10" t="s">
        <v>33</v>
      </c>
      <c r="J84" s="10">
        <v>2436.8000000000002</v>
      </c>
      <c r="K84" s="10">
        <f t="shared" ref="K84:K96" si="24">E84-J84</f>
        <v>71.557999999999993</v>
      </c>
      <c r="L84" s="10"/>
      <c r="M84" s="10"/>
      <c r="N84" s="10">
        <v>0</v>
      </c>
      <c r="O84" s="10">
        <f t="shared" si="18"/>
        <v>501.67160000000001</v>
      </c>
      <c r="P84" s="12"/>
      <c r="Q84" s="5">
        <f t="shared" si="19"/>
        <v>0</v>
      </c>
      <c r="R84" s="12"/>
      <c r="S84" s="10"/>
      <c r="T84" s="10">
        <f t="shared" si="20"/>
        <v>8.0423109460451823</v>
      </c>
      <c r="U84" s="10">
        <f t="shared" si="21"/>
        <v>8.0423109460451823</v>
      </c>
      <c r="V84" s="10">
        <v>523.95659999999998</v>
      </c>
      <c r="W84" s="10">
        <v>519.32219999999995</v>
      </c>
      <c r="X84" s="10">
        <v>502.08580000000001</v>
      </c>
      <c r="Y84" s="10">
        <v>522.57939999999996</v>
      </c>
      <c r="Z84" s="10">
        <v>519.28980000000001</v>
      </c>
      <c r="AA84" s="10">
        <v>504.04660000000001</v>
      </c>
      <c r="AB84" s="10" t="s">
        <v>55</v>
      </c>
      <c r="AC84" s="10">
        <f t="shared" si="2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38</v>
      </c>
      <c r="C85" s="1">
        <v>32</v>
      </c>
      <c r="D85" s="1">
        <v>3</v>
      </c>
      <c r="E85" s="1">
        <v>5</v>
      </c>
      <c r="F85" s="1">
        <v>15</v>
      </c>
      <c r="G85" s="6">
        <v>0.3</v>
      </c>
      <c r="H85" s="1">
        <v>40</v>
      </c>
      <c r="I85" s="1" t="s">
        <v>33</v>
      </c>
      <c r="J85" s="1">
        <v>8</v>
      </c>
      <c r="K85" s="1">
        <f t="shared" si="24"/>
        <v>-3</v>
      </c>
      <c r="L85" s="1"/>
      <c r="M85" s="1"/>
      <c r="N85" s="1">
        <v>0</v>
      </c>
      <c r="O85" s="1">
        <f t="shared" si="18"/>
        <v>1</v>
      </c>
      <c r="P85" s="5"/>
      <c r="Q85" s="5">
        <f t="shared" si="19"/>
        <v>0</v>
      </c>
      <c r="R85" s="5"/>
      <c r="S85" s="1"/>
      <c r="T85" s="1">
        <f t="shared" si="20"/>
        <v>15</v>
      </c>
      <c r="U85" s="1">
        <f t="shared" si="21"/>
        <v>15</v>
      </c>
      <c r="V85" s="1">
        <v>0.8</v>
      </c>
      <c r="W85" s="1">
        <v>2.2000000000000002</v>
      </c>
      <c r="X85" s="1">
        <v>2.2000000000000002</v>
      </c>
      <c r="Y85" s="1">
        <v>4</v>
      </c>
      <c r="Z85" s="1">
        <v>4.4000000000000004</v>
      </c>
      <c r="AA85" s="1">
        <v>1.6</v>
      </c>
      <c r="AB85" s="21" t="s">
        <v>37</v>
      </c>
      <c r="AC85" s="1">
        <f t="shared" si="2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32</v>
      </c>
      <c r="C86" s="1">
        <v>1302.2170000000001</v>
      </c>
      <c r="D86" s="1">
        <v>3206.9650000000001</v>
      </c>
      <c r="E86" s="1">
        <v>1487.7850000000001</v>
      </c>
      <c r="F86" s="1">
        <v>2751.42</v>
      </c>
      <c r="G86" s="6">
        <v>1</v>
      </c>
      <c r="H86" s="1">
        <v>60</v>
      </c>
      <c r="I86" s="1" t="s">
        <v>33</v>
      </c>
      <c r="J86" s="1">
        <v>1564.5</v>
      </c>
      <c r="K86" s="1">
        <f t="shared" si="24"/>
        <v>-76.714999999999918</v>
      </c>
      <c r="L86" s="1"/>
      <c r="M86" s="1"/>
      <c r="N86" s="1">
        <v>291.57215999999988</v>
      </c>
      <c r="O86" s="1">
        <f t="shared" si="18"/>
        <v>297.55700000000002</v>
      </c>
      <c r="P86" s="5">
        <f>12*O86-N86-F86</f>
        <v>527.69184000000041</v>
      </c>
      <c r="Q86" s="5">
        <f t="shared" si="19"/>
        <v>527.69184000000041</v>
      </c>
      <c r="R86" s="5"/>
      <c r="S86" s="1"/>
      <c r="T86" s="1">
        <f t="shared" si="20"/>
        <v>12</v>
      </c>
      <c r="U86" s="1">
        <f t="shared" si="21"/>
        <v>10.226585696185939</v>
      </c>
      <c r="V86" s="1">
        <v>318.17020000000002</v>
      </c>
      <c r="W86" s="1">
        <v>323.8784</v>
      </c>
      <c r="X86" s="1">
        <v>322.85840000000002</v>
      </c>
      <c r="Y86" s="1">
        <v>164.011</v>
      </c>
      <c r="Z86" s="1">
        <v>300.75639999999999</v>
      </c>
      <c r="AA86" s="1">
        <v>304.33960000000002</v>
      </c>
      <c r="AB86" s="1"/>
      <c r="AC86" s="1">
        <f t="shared" si="22"/>
        <v>528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38</v>
      </c>
      <c r="C87" s="1">
        <v>16</v>
      </c>
      <c r="D87" s="1"/>
      <c r="E87" s="1">
        <v>2</v>
      </c>
      <c r="F87" s="1">
        <v>9</v>
      </c>
      <c r="G87" s="6">
        <v>0.1</v>
      </c>
      <c r="H87" s="1">
        <v>60</v>
      </c>
      <c r="I87" s="1" t="s">
        <v>33</v>
      </c>
      <c r="J87" s="1">
        <v>4</v>
      </c>
      <c r="K87" s="1">
        <f t="shared" si="24"/>
        <v>-2</v>
      </c>
      <c r="L87" s="1"/>
      <c r="M87" s="1"/>
      <c r="N87" s="1">
        <v>0</v>
      </c>
      <c r="O87" s="1">
        <f t="shared" si="18"/>
        <v>0.4</v>
      </c>
      <c r="P87" s="5"/>
      <c r="Q87" s="5">
        <f t="shared" si="19"/>
        <v>0</v>
      </c>
      <c r="R87" s="5"/>
      <c r="S87" s="1"/>
      <c r="T87" s="1">
        <f t="shared" si="20"/>
        <v>22.5</v>
      </c>
      <c r="U87" s="1">
        <f t="shared" si="21"/>
        <v>22.5</v>
      </c>
      <c r="V87" s="1">
        <v>0.2</v>
      </c>
      <c r="W87" s="1">
        <v>0.6</v>
      </c>
      <c r="X87" s="1">
        <v>0.4</v>
      </c>
      <c r="Y87" s="1">
        <v>0.2</v>
      </c>
      <c r="Z87" s="1">
        <v>0.6</v>
      </c>
      <c r="AA87" s="1">
        <v>0.4</v>
      </c>
      <c r="AB87" s="24" t="s">
        <v>37</v>
      </c>
      <c r="AC87" s="1">
        <f t="shared" si="22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6" t="s">
        <v>126</v>
      </c>
      <c r="B88" s="1" t="s">
        <v>32</v>
      </c>
      <c r="C88" s="1">
        <v>3597.5709999999999</v>
      </c>
      <c r="D88" s="1">
        <v>7177.91</v>
      </c>
      <c r="E88" s="1">
        <v>3140.2420000000002</v>
      </c>
      <c r="F88" s="1">
        <v>6484.4440000000004</v>
      </c>
      <c r="G88" s="6">
        <v>1</v>
      </c>
      <c r="H88" s="1">
        <v>60</v>
      </c>
      <c r="I88" s="1" t="s">
        <v>33</v>
      </c>
      <c r="J88" s="1">
        <v>3097.9</v>
      </c>
      <c r="K88" s="1">
        <f t="shared" si="24"/>
        <v>42.342000000000098</v>
      </c>
      <c r="L88" s="1"/>
      <c r="M88" s="1"/>
      <c r="N88" s="1">
        <v>2200</v>
      </c>
      <c r="O88" s="1">
        <f t="shared" si="18"/>
        <v>628.04840000000002</v>
      </c>
      <c r="P88" s="5"/>
      <c r="Q88" s="5">
        <f t="shared" si="19"/>
        <v>0</v>
      </c>
      <c r="R88" s="5"/>
      <c r="S88" s="1"/>
      <c r="T88" s="1">
        <f t="shared" si="20"/>
        <v>13.827666784916575</v>
      </c>
      <c r="U88" s="1">
        <f t="shared" si="21"/>
        <v>13.827666784916575</v>
      </c>
      <c r="V88" s="1">
        <v>780.17520000000002</v>
      </c>
      <c r="W88" s="1">
        <v>679.13739999999996</v>
      </c>
      <c r="X88" s="1">
        <v>534.42139999999995</v>
      </c>
      <c r="Y88" s="1">
        <v>650.33320000000003</v>
      </c>
      <c r="Z88" s="1">
        <v>648.43380000000002</v>
      </c>
      <c r="AA88" s="1">
        <v>523.34860000000003</v>
      </c>
      <c r="AB88" s="1"/>
      <c r="AC88" s="1">
        <f t="shared" si="2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6" t="s">
        <v>127</v>
      </c>
      <c r="B89" s="1" t="s">
        <v>32</v>
      </c>
      <c r="C89" s="1">
        <v>1723.2809999999999</v>
      </c>
      <c r="D89" s="1">
        <v>3495.6550000000002</v>
      </c>
      <c r="E89" s="23">
        <f>2785.932+E22</f>
        <v>2788.5769999999998</v>
      </c>
      <c r="F89" s="1">
        <v>1618.8309999999999</v>
      </c>
      <c r="G89" s="6">
        <v>1</v>
      </c>
      <c r="H89" s="1">
        <v>60</v>
      </c>
      <c r="I89" s="1" t="s">
        <v>33</v>
      </c>
      <c r="J89" s="1">
        <v>2730.43</v>
      </c>
      <c r="K89" s="1">
        <f t="shared" si="24"/>
        <v>58.146999999999935</v>
      </c>
      <c r="L89" s="1"/>
      <c r="M89" s="1"/>
      <c r="N89" s="1">
        <v>3300</v>
      </c>
      <c r="O89" s="1">
        <f t="shared" si="18"/>
        <v>557.71539999999993</v>
      </c>
      <c r="P89" s="5">
        <f>13.4*O89-N89-F89</f>
        <v>2554.5553599999994</v>
      </c>
      <c r="Q89" s="5">
        <f t="shared" si="19"/>
        <v>2554.5553599999994</v>
      </c>
      <c r="R89" s="5"/>
      <c r="S89" s="1"/>
      <c r="T89" s="1">
        <f t="shared" si="20"/>
        <v>13.4</v>
      </c>
      <c r="U89" s="1">
        <f t="shared" si="21"/>
        <v>8.819607635005239</v>
      </c>
      <c r="V89" s="1">
        <v>582.10500000000002</v>
      </c>
      <c r="W89" s="1">
        <v>392.33499999999998</v>
      </c>
      <c r="X89" s="1">
        <v>332.48180000000002</v>
      </c>
      <c r="Y89" s="1">
        <v>353.2792</v>
      </c>
      <c r="Z89" s="1">
        <v>341.12279999999998</v>
      </c>
      <c r="AA89" s="1">
        <v>359.13319999999999</v>
      </c>
      <c r="AB89" s="1" t="s">
        <v>128</v>
      </c>
      <c r="AC89" s="1">
        <f t="shared" si="22"/>
        <v>2555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32</v>
      </c>
      <c r="C90" s="1">
        <v>211.34</v>
      </c>
      <c r="D90" s="1">
        <v>148.16499999999999</v>
      </c>
      <c r="E90" s="1">
        <v>80.680000000000007</v>
      </c>
      <c r="F90" s="1">
        <v>265.62299999999999</v>
      </c>
      <c r="G90" s="6">
        <v>1</v>
      </c>
      <c r="H90" s="1">
        <v>55</v>
      </c>
      <c r="I90" s="1" t="s">
        <v>33</v>
      </c>
      <c r="J90" s="1">
        <v>79.400000000000006</v>
      </c>
      <c r="K90" s="1">
        <f t="shared" si="24"/>
        <v>1.2800000000000011</v>
      </c>
      <c r="L90" s="1"/>
      <c r="M90" s="1"/>
      <c r="N90" s="1">
        <v>0</v>
      </c>
      <c r="O90" s="1">
        <f t="shared" si="18"/>
        <v>16.136000000000003</v>
      </c>
      <c r="P90" s="5"/>
      <c r="Q90" s="5">
        <f t="shared" si="19"/>
        <v>0</v>
      </c>
      <c r="R90" s="5"/>
      <c r="S90" s="1"/>
      <c r="T90" s="1">
        <f t="shared" si="20"/>
        <v>16.461514625681701</v>
      </c>
      <c r="U90" s="1">
        <f t="shared" si="21"/>
        <v>16.461514625681701</v>
      </c>
      <c r="V90" s="1">
        <v>15.342599999999999</v>
      </c>
      <c r="W90" s="1">
        <v>2.6404000000000001</v>
      </c>
      <c r="X90" s="1">
        <v>6.3579999999999997</v>
      </c>
      <c r="Y90" s="1">
        <v>30.818200000000001</v>
      </c>
      <c r="Z90" s="1">
        <v>24.4602</v>
      </c>
      <c r="AA90" s="1">
        <v>0</v>
      </c>
      <c r="AB90" s="1" t="s">
        <v>130</v>
      </c>
      <c r="AC90" s="1">
        <f t="shared" si="22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32</v>
      </c>
      <c r="C91" s="1">
        <v>310.27499999999998</v>
      </c>
      <c r="D91" s="1">
        <v>43.317999999999998</v>
      </c>
      <c r="E91" s="1">
        <v>122.26600000000001</v>
      </c>
      <c r="F91" s="1">
        <v>215.37899999999999</v>
      </c>
      <c r="G91" s="6">
        <v>1</v>
      </c>
      <c r="H91" s="1">
        <v>55</v>
      </c>
      <c r="I91" s="1" t="s">
        <v>33</v>
      </c>
      <c r="J91" s="1">
        <v>118</v>
      </c>
      <c r="K91" s="1">
        <f t="shared" si="24"/>
        <v>4.2660000000000053</v>
      </c>
      <c r="L91" s="1"/>
      <c r="M91" s="1"/>
      <c r="N91" s="1">
        <v>0</v>
      </c>
      <c r="O91" s="1">
        <f t="shared" si="18"/>
        <v>24.453200000000002</v>
      </c>
      <c r="P91" s="5">
        <f t="shared" si="23"/>
        <v>53.60620000000003</v>
      </c>
      <c r="Q91" s="5">
        <f t="shared" si="19"/>
        <v>53.60620000000003</v>
      </c>
      <c r="R91" s="5"/>
      <c r="S91" s="1"/>
      <c r="T91" s="1">
        <f t="shared" si="20"/>
        <v>11</v>
      </c>
      <c r="U91" s="1">
        <f t="shared" si="21"/>
        <v>8.8078042955523195</v>
      </c>
      <c r="V91" s="1">
        <v>16.128</v>
      </c>
      <c r="W91" s="1">
        <v>2.9266000000000001</v>
      </c>
      <c r="X91" s="1">
        <v>0</v>
      </c>
      <c r="Y91" s="1">
        <v>30.5228</v>
      </c>
      <c r="Z91" s="1">
        <v>30.5228</v>
      </c>
      <c r="AA91" s="1">
        <v>0</v>
      </c>
      <c r="AB91" s="1" t="s">
        <v>130</v>
      </c>
      <c r="AC91" s="1">
        <f t="shared" si="22"/>
        <v>54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32</v>
      </c>
      <c r="C92" s="1">
        <v>192.69800000000001</v>
      </c>
      <c r="D92" s="1">
        <v>96.89</v>
      </c>
      <c r="E92" s="1">
        <v>46.914999999999999</v>
      </c>
      <c r="F92" s="1">
        <v>229.33</v>
      </c>
      <c r="G92" s="6">
        <v>1</v>
      </c>
      <c r="H92" s="1">
        <v>55</v>
      </c>
      <c r="I92" s="1" t="s">
        <v>33</v>
      </c>
      <c r="J92" s="1">
        <v>47.3</v>
      </c>
      <c r="K92" s="1">
        <f t="shared" si="24"/>
        <v>-0.38499999999999801</v>
      </c>
      <c r="L92" s="1"/>
      <c r="M92" s="1"/>
      <c r="N92" s="1">
        <v>0</v>
      </c>
      <c r="O92" s="1">
        <f t="shared" si="18"/>
        <v>9.3829999999999991</v>
      </c>
      <c r="P92" s="5"/>
      <c r="Q92" s="5">
        <f t="shared" si="19"/>
        <v>0</v>
      </c>
      <c r="R92" s="5"/>
      <c r="S92" s="1"/>
      <c r="T92" s="1">
        <f t="shared" si="20"/>
        <v>24.441010337845043</v>
      </c>
      <c r="U92" s="1">
        <f t="shared" si="21"/>
        <v>24.441010337845043</v>
      </c>
      <c r="V92" s="1">
        <v>8.8468</v>
      </c>
      <c r="W92" s="1">
        <v>3.4876</v>
      </c>
      <c r="X92" s="1">
        <v>4.8423999999999996</v>
      </c>
      <c r="Y92" s="1">
        <v>23.718599999999999</v>
      </c>
      <c r="Z92" s="1">
        <v>20.491599999999998</v>
      </c>
      <c r="AA92" s="1">
        <v>0</v>
      </c>
      <c r="AB92" s="22" t="s">
        <v>140</v>
      </c>
      <c r="AC92" s="1">
        <f t="shared" si="22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133</v>
      </c>
      <c r="B93" s="13" t="s">
        <v>32</v>
      </c>
      <c r="C93" s="13"/>
      <c r="D93" s="13"/>
      <c r="E93" s="13"/>
      <c r="F93" s="13"/>
      <c r="G93" s="14">
        <v>0</v>
      </c>
      <c r="H93" s="13">
        <v>60</v>
      </c>
      <c r="I93" s="13" t="s">
        <v>33</v>
      </c>
      <c r="J93" s="13"/>
      <c r="K93" s="13">
        <f t="shared" si="24"/>
        <v>0</v>
      </c>
      <c r="L93" s="13"/>
      <c r="M93" s="13"/>
      <c r="N93" s="13"/>
      <c r="O93" s="13">
        <f t="shared" si="18"/>
        <v>0</v>
      </c>
      <c r="P93" s="15"/>
      <c r="Q93" s="5">
        <f t="shared" si="19"/>
        <v>0</v>
      </c>
      <c r="R93" s="15"/>
      <c r="S93" s="13"/>
      <c r="T93" s="13" t="e">
        <f t="shared" si="20"/>
        <v>#DIV/0!</v>
      </c>
      <c r="U93" s="13" t="e">
        <f t="shared" si="21"/>
        <v>#DIV/0!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 t="s">
        <v>48</v>
      </c>
      <c r="AC93" s="13">
        <f t="shared" si="2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38</v>
      </c>
      <c r="C94" s="1"/>
      <c r="D94" s="1">
        <v>144</v>
      </c>
      <c r="E94" s="1">
        <v>122</v>
      </c>
      <c r="F94" s="1">
        <v>18</v>
      </c>
      <c r="G94" s="6">
        <v>0.3</v>
      </c>
      <c r="H94" s="1">
        <v>40</v>
      </c>
      <c r="I94" s="1" t="s">
        <v>33</v>
      </c>
      <c r="J94" s="1">
        <v>127</v>
      </c>
      <c r="K94" s="1">
        <f t="shared" si="24"/>
        <v>-5</v>
      </c>
      <c r="L94" s="1"/>
      <c r="M94" s="1"/>
      <c r="N94" s="1">
        <v>128.6</v>
      </c>
      <c r="O94" s="1">
        <f t="shared" si="18"/>
        <v>24.4</v>
      </c>
      <c r="P94" s="5">
        <f t="shared" ref="P94:P95" si="25">11*O94-N94-F94</f>
        <v>121.79999999999998</v>
      </c>
      <c r="Q94" s="5">
        <f t="shared" si="19"/>
        <v>121.79999999999998</v>
      </c>
      <c r="R94" s="5"/>
      <c r="S94" s="1"/>
      <c r="T94" s="1">
        <f t="shared" si="20"/>
        <v>11</v>
      </c>
      <c r="U94" s="1">
        <f t="shared" si="21"/>
        <v>6.0081967213114753</v>
      </c>
      <c r="V94" s="1">
        <v>19.399999999999999</v>
      </c>
      <c r="W94" s="1">
        <v>8</v>
      </c>
      <c r="X94" s="1">
        <v>14</v>
      </c>
      <c r="Y94" s="1">
        <v>11.4</v>
      </c>
      <c r="Z94" s="1">
        <v>5.4</v>
      </c>
      <c r="AA94" s="1">
        <v>0</v>
      </c>
      <c r="AB94" s="1" t="s">
        <v>130</v>
      </c>
      <c r="AC94" s="1">
        <f t="shared" si="22"/>
        <v>37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38</v>
      </c>
      <c r="C95" s="1"/>
      <c r="D95" s="1">
        <v>154</v>
      </c>
      <c r="E95" s="1">
        <v>114</v>
      </c>
      <c r="F95" s="1">
        <v>39</v>
      </c>
      <c r="G95" s="6">
        <v>0.3</v>
      </c>
      <c r="H95" s="1">
        <v>40</v>
      </c>
      <c r="I95" s="1" t="s">
        <v>33</v>
      </c>
      <c r="J95" s="1">
        <v>121</v>
      </c>
      <c r="K95" s="1">
        <f t="shared" si="24"/>
        <v>-7</v>
      </c>
      <c r="L95" s="1"/>
      <c r="M95" s="1"/>
      <c r="N95" s="1">
        <v>126</v>
      </c>
      <c r="O95" s="1">
        <f t="shared" si="18"/>
        <v>22.8</v>
      </c>
      <c r="P95" s="5">
        <f t="shared" si="25"/>
        <v>85.800000000000011</v>
      </c>
      <c r="Q95" s="5">
        <f t="shared" si="19"/>
        <v>85.800000000000011</v>
      </c>
      <c r="R95" s="5"/>
      <c r="S95" s="1"/>
      <c r="T95" s="1">
        <f t="shared" si="20"/>
        <v>11</v>
      </c>
      <c r="U95" s="1">
        <f t="shared" si="21"/>
        <v>7.2368421052631575</v>
      </c>
      <c r="V95" s="1">
        <v>18.399999999999999</v>
      </c>
      <c r="W95" s="1">
        <v>9</v>
      </c>
      <c r="X95" s="1">
        <v>14.2</v>
      </c>
      <c r="Y95" s="1">
        <v>10</v>
      </c>
      <c r="Z95" s="1">
        <v>4.4000000000000004</v>
      </c>
      <c r="AA95" s="1">
        <v>0</v>
      </c>
      <c r="AB95" s="1" t="s">
        <v>130</v>
      </c>
      <c r="AC95" s="1">
        <f t="shared" si="22"/>
        <v>26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6" t="s">
        <v>136</v>
      </c>
      <c r="B96" s="1" t="s">
        <v>32</v>
      </c>
      <c r="C96" s="1"/>
      <c r="D96" s="1"/>
      <c r="E96" s="1"/>
      <c r="F96" s="1"/>
      <c r="G96" s="6">
        <v>1</v>
      </c>
      <c r="H96" s="1">
        <v>60</v>
      </c>
      <c r="I96" s="1" t="s">
        <v>33</v>
      </c>
      <c r="J96" s="1"/>
      <c r="K96" s="1">
        <f t="shared" si="24"/>
        <v>0</v>
      </c>
      <c r="L96" s="1"/>
      <c r="M96" s="1"/>
      <c r="N96" s="1">
        <v>200</v>
      </c>
      <c r="O96" s="1">
        <f t="shared" si="18"/>
        <v>0</v>
      </c>
      <c r="P96" s="5"/>
      <c r="Q96" s="5">
        <v>300</v>
      </c>
      <c r="R96" s="5">
        <v>300</v>
      </c>
      <c r="S96" s="1" t="s">
        <v>141</v>
      </c>
      <c r="T96" s="1" t="e">
        <f t="shared" si="20"/>
        <v>#DIV/0!</v>
      </c>
      <c r="U96" s="1" t="e">
        <f t="shared" si="21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137</v>
      </c>
      <c r="AC96" s="1">
        <f t="shared" si="22"/>
        <v>300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</sheetData>
  <autoFilter ref="A3:AC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2024-09-26T13:50:47Z</dcterms:created>
  <dcterms:modified xsi:type="dcterms:W3CDTF">2024-09-27T08:52:01Z</dcterms:modified>
</cp:coreProperties>
</file>