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AE8D4C9-E173-42A7-B058-81580FF295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Y481" i="1" s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Y459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O161" i="1"/>
  <c r="BM161" i="1"/>
  <c r="Z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G608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7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8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Y111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6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Y60" i="1" s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6" i="1"/>
  <c r="Y64" i="1"/>
  <c r="Y81" i="1"/>
  <c r="Y91" i="1"/>
  <c r="Y98" i="1"/>
  <c r="Y104" i="1"/>
  <c r="Y119" i="1"/>
  <c r="Y136" i="1"/>
  <c r="Y147" i="1"/>
  <c r="Z150" i="1"/>
  <c r="BN150" i="1"/>
  <c r="Y151" i="1"/>
  <c r="Y158" i="1"/>
  <c r="BN161" i="1"/>
  <c r="Y162" i="1"/>
  <c r="Y168" i="1"/>
  <c r="H608" i="1"/>
  <c r="Y175" i="1"/>
  <c r="Y174" i="1"/>
  <c r="BP178" i="1"/>
  <c r="BN178" i="1"/>
  <c r="Z178" i="1"/>
  <c r="Z182" i="1" s="1"/>
  <c r="Y182" i="1"/>
  <c r="Y188" i="1"/>
  <c r="BP186" i="1"/>
  <c r="BN186" i="1"/>
  <c r="Z186" i="1"/>
  <c r="Z188" i="1" s="1"/>
  <c r="H9" i="1"/>
  <c r="Y24" i="1"/>
  <c r="Z26" i="1"/>
  <c r="BN26" i="1"/>
  <c r="BP26" i="1"/>
  <c r="Z28" i="1"/>
  <c r="BN28" i="1"/>
  <c r="Z30" i="1"/>
  <c r="BN30" i="1"/>
  <c r="Z34" i="1"/>
  <c r="BN34" i="1"/>
  <c r="C608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8" i="1"/>
  <c r="Z69" i="1"/>
  <c r="Z75" i="1" s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Z85" i="1"/>
  <c r="Z90" i="1" s="1"/>
  <c r="BN85" i="1"/>
  <c r="Z87" i="1"/>
  <c r="BN87" i="1"/>
  <c r="Z89" i="1"/>
  <c r="BN89" i="1"/>
  <c r="Z96" i="1"/>
  <c r="Z98" i="1" s="1"/>
  <c r="BN96" i="1"/>
  <c r="Z102" i="1"/>
  <c r="Z104" i="1" s="1"/>
  <c r="BN102" i="1"/>
  <c r="E608" i="1"/>
  <c r="Z109" i="1"/>
  <c r="Z111" i="1" s="1"/>
  <c r="BN109" i="1"/>
  <c r="Y112" i="1"/>
  <c r="Z115" i="1"/>
  <c r="Z119" i="1" s="1"/>
  <c r="BN115" i="1"/>
  <c r="Z117" i="1"/>
  <c r="BN117" i="1"/>
  <c r="F608" i="1"/>
  <c r="Z124" i="1"/>
  <c r="Z128" i="1" s="1"/>
  <c r="BN124" i="1"/>
  <c r="Z126" i="1"/>
  <c r="BN126" i="1"/>
  <c r="Y129" i="1"/>
  <c r="Z131" i="1"/>
  <c r="Z136" i="1" s="1"/>
  <c r="BN131" i="1"/>
  <c r="BP131" i="1"/>
  <c r="Z134" i="1"/>
  <c r="BN134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4" i="1" s="1"/>
  <c r="BN171" i="1"/>
  <c r="BP171" i="1"/>
  <c r="BP172" i="1"/>
  <c r="BN172" i="1"/>
  <c r="Z172" i="1"/>
  <c r="BP180" i="1"/>
  <c r="BN180" i="1"/>
  <c r="Z180" i="1"/>
  <c r="I608" i="1"/>
  <c r="Z194" i="1"/>
  <c r="Z201" i="1" s="1"/>
  <c r="BN194" i="1"/>
  <c r="BP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Z241" i="1"/>
  <c r="Z245" i="1" s="1"/>
  <c r="BN241" i="1"/>
  <c r="BP241" i="1"/>
  <c r="Z243" i="1"/>
  <c r="BN243" i="1"/>
  <c r="K608" i="1"/>
  <c r="Z250" i="1"/>
  <c r="Z257" i="1" s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Z300" i="1" s="1"/>
  <c r="BN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Y207" i="1"/>
  <c r="Y258" i="1"/>
  <c r="Y269" i="1"/>
  <c r="Y279" i="1"/>
  <c r="Y300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Z362" i="1" s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BP528" i="1"/>
  <c r="BN528" i="1"/>
  <c r="Z528" i="1"/>
  <c r="Z530" i="1" s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Z475" i="1"/>
  <c r="Z481" i="1" s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Z524" i="1" s="1"/>
  <c r="BP522" i="1"/>
  <c r="BN522" i="1"/>
  <c r="Z522" i="1"/>
  <c r="Y531" i="1"/>
  <c r="Y530" i="1"/>
  <c r="Y536" i="1"/>
  <c r="BP533" i="1"/>
  <c r="BN533" i="1"/>
  <c r="Z533" i="1"/>
  <c r="Z535" i="1" s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10" i="1" l="1"/>
  <c r="Z458" i="1"/>
  <c r="Z327" i="1"/>
  <c r="Z269" i="1"/>
  <c r="Z223" i="1"/>
  <c r="Z81" i="1"/>
  <c r="Z36" i="1"/>
  <c r="Z603" i="1" s="1"/>
  <c r="Y602" i="1"/>
  <c r="Y599" i="1"/>
  <c r="Z578" i="1"/>
  <c r="Z564" i="1"/>
  <c r="Z547" i="1"/>
  <c r="Z492" i="1"/>
  <c r="Y598" i="1"/>
  <c r="Y600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<sst xmlns="http://schemas.openxmlformats.org/spreadsheetml/2006/main" count="2493" uniqueCount="797">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</sst>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120</v>
      </c>
      <c r="Y53" s="387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125.33333333333331</v>
      </c>
      <c r="BN53" s="64">
        <f t="shared" ref="BN53:BN58" si="8">IFERROR(Y53*I53/H53,"0")</f>
        <v>135.36000000000001</v>
      </c>
      <c r="BO53" s="64">
        <f t="shared" ref="BO53:BO58" si="9">IFERROR(1/J53*(X53/H53),"0")</f>
        <v>0.1984126984126984</v>
      </c>
      <c r="BP53" s="64">
        <f t="shared" ref="BP53:BP58" si="10">IFERROR(1/J53*(Y53/H53),"0")</f>
        <v>0.2142857142857143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83</v>
      </c>
      <c r="Y55" s="387">
        <f t="shared" si="6"/>
        <v>89.6</v>
      </c>
      <c r="Z55" s="36">
        <f>IFERROR(IF(Y55=0,"",ROUNDUP(Y55/H55,0)*0.02175),"")</f>
        <v>0.17399999999999999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86.557142857142864</v>
      </c>
      <c r="BN55" s="64">
        <f t="shared" si="8"/>
        <v>93.440000000000012</v>
      </c>
      <c r="BO55" s="64">
        <f t="shared" si="9"/>
        <v>0.13233418367346939</v>
      </c>
      <c r="BP55" s="64">
        <f t="shared" si="10"/>
        <v>0.14285714285714285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18.521825396825399</v>
      </c>
      <c r="Y59" s="388">
        <f>IFERROR(Y53/H53,"0")+IFERROR(Y54/H54,"0")+IFERROR(Y55/H55,"0")+IFERROR(Y56/H56,"0")+IFERROR(Y57/H57,"0")+IFERROR(Y58/H58,"0")</f>
        <v>20</v>
      </c>
      <c r="Z59" s="388">
        <f>IFERROR(IF(Z53="",0,Z53),"0")+IFERROR(IF(Z54="",0,Z54),"0")+IFERROR(IF(Z55="",0,Z55),"0")+IFERROR(IF(Z56="",0,Z56),"0")+IFERROR(IF(Z57="",0,Z57),"0")+IFERROR(IF(Z58="",0,Z58),"0")</f>
        <v>0.435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203</v>
      </c>
      <c r="Y60" s="388">
        <f>IFERROR(SUM(Y53:Y58),"0")</f>
        <v>219.20000000000002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201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209.93333333333331</v>
      </c>
      <c r="BN68" s="64">
        <f t="shared" ref="BN68:BN74" si="13">IFERROR(Y68*I68/H68,"0")</f>
        <v>214.32</v>
      </c>
      <c r="BO68" s="64">
        <f t="shared" ref="BO68:BO74" si="14">IFERROR(1/J68*(X68/H68),"0")</f>
        <v>0.33234126984126983</v>
      </c>
      <c r="BP68" s="64">
        <f t="shared" ref="BP68:BP74" si="15">IFERROR(1/J68*(Y68/H68),"0")</f>
        <v>0.33928571428571425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63</v>
      </c>
      <c r="Y73" s="387">
        <f t="shared" si="11"/>
        <v>64</v>
      </c>
      <c r="Z73" s="36">
        <f>IFERROR(IF(Y73=0,"",ROUNDUP(Y73/H73,0)*0.00937),"")</f>
        <v>0.14992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66.307500000000005</v>
      </c>
      <c r="BN73" s="64">
        <f t="shared" si="13"/>
        <v>67.36</v>
      </c>
      <c r="BO73" s="64">
        <f t="shared" si="14"/>
        <v>0.13125000000000001</v>
      </c>
      <c r="BP73" s="64">
        <f t="shared" si="15"/>
        <v>0.13333333333333333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34.361111111111114</v>
      </c>
      <c r="Y75" s="388">
        <f>IFERROR(Y68/H68,"0")+IFERROR(Y69/H69,"0")+IFERROR(Y70/H70,"0")+IFERROR(Y71/H71,"0")+IFERROR(Y72/H72,"0")+IFERROR(Y73/H73,"0")+IFERROR(Y74/H74,"0")</f>
        <v>35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0.56316999999999995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264</v>
      </c>
      <c r="Y76" s="388">
        <f>IFERROR(SUM(Y68:Y74),"0")</f>
        <v>269.20000000000005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5</v>
      </c>
      <c r="Y97" s="387">
        <f>IFERROR(IF(X97="",0,CEILING((X97/$H97),1)*$H97),"")</f>
        <v>5.4</v>
      </c>
      <c r="Z97" s="36">
        <f>IFERROR(IF(Y97=0,"",ROUNDUP(Y97/H97,0)*0.00753),"")</f>
        <v>2.2589999999999999E-2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5.738888888888888</v>
      </c>
      <c r="BN97" s="64">
        <f>IFERROR(Y97*I97/H97,"0")</f>
        <v>6.1979999999999995</v>
      </c>
      <c r="BO97" s="64">
        <f>IFERROR(1/J97*(X97/H97),"0")</f>
        <v>1.7806267806267807E-2</v>
      </c>
      <c r="BP97" s="64">
        <f>IFERROR(1/J97*(Y97/H97),"0")</f>
        <v>1.9230769230769232E-2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2.7777777777777777</v>
      </c>
      <c r="Y98" s="388">
        <f>IFERROR(Y93/H93,"0")+IFERROR(Y94/H94,"0")+IFERROR(Y95/H95,"0")+IFERROR(Y96/H96,"0")+IFERROR(Y97/H97,"0")</f>
        <v>3</v>
      </c>
      <c r="Z98" s="388">
        <f>IFERROR(IF(Z93="",0,Z93),"0")+IFERROR(IF(Z94="",0,Z94),"0")+IFERROR(IF(Z95="",0,Z95),"0")+IFERROR(IF(Z96="",0,Z96),"0")+IFERROR(IF(Z97="",0,Z97),"0")</f>
        <v>2.2589999999999999E-2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5</v>
      </c>
      <c r="Y99" s="388">
        <f>IFERROR(SUM(Y93:Y97),"0")</f>
        <v>5.4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57</v>
      </c>
      <c r="Y102" s="387">
        <f>IFERROR(IF(X102="",0,CEILING((X102/$H102),1)*$H102),"")</f>
        <v>58.800000000000004</v>
      </c>
      <c r="Z102" s="36">
        <f>IFERROR(IF(Y102=0,"",ROUNDUP(Y102/H102,0)*0.02175),"")</f>
        <v>0.15225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60.82714285714286</v>
      </c>
      <c r="BN102" s="64">
        <f>IFERROR(Y102*I102/H102,"0")</f>
        <v>62.748000000000005</v>
      </c>
      <c r="BO102" s="64">
        <f>IFERROR(1/J102*(X102/H102),"0")</f>
        <v>0.1211734693877551</v>
      </c>
      <c r="BP102" s="64">
        <f>IFERROR(1/J102*(Y102/H102),"0")</f>
        <v>0.125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6.7857142857142856</v>
      </c>
      <c r="Y104" s="388">
        <f>IFERROR(Y101/H101,"0")+IFERROR(Y102/H102,"0")+IFERROR(Y103/H103,"0")</f>
        <v>7</v>
      </c>
      <c r="Z104" s="388">
        <f>IFERROR(IF(Z101="",0,Z101),"0")+IFERROR(IF(Z102="",0,Z102),"0")+IFERROR(IF(Z103="",0,Z103),"0")</f>
        <v>0.15225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57</v>
      </c>
      <c r="Y105" s="388">
        <f>IFERROR(SUM(Y101:Y103),"0")</f>
        <v>58.800000000000004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125</v>
      </c>
      <c r="Y108" s="387">
        <f>IFERROR(IF(X108="",0,CEILING((X108/$H108),1)*$H108),"")</f>
        <v>129.60000000000002</v>
      </c>
      <c r="Z108" s="36">
        <f>IFERROR(IF(Y108=0,"",ROUNDUP(Y108/H108,0)*0.02175),"")</f>
        <v>0.26100000000000001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130.55555555555554</v>
      </c>
      <c r="BN108" s="64">
        <f>IFERROR(Y108*I108/H108,"0")</f>
        <v>135.36000000000001</v>
      </c>
      <c r="BO108" s="64">
        <f>IFERROR(1/J108*(X108/H108),"0")</f>
        <v>0.20667989417989413</v>
      </c>
      <c r="BP108" s="64">
        <f>IFERROR(1/J108*(Y108/H108),"0")</f>
        <v>0.2142857142857143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20</v>
      </c>
      <c r="Y110" s="387">
        <f>IFERROR(IF(X110="",0,CEILING((X110/$H110),1)*$H110),"")</f>
        <v>22.5</v>
      </c>
      <c r="Z110" s="36">
        <f>IFERROR(IF(Y110=0,"",ROUNDUP(Y110/H110,0)*0.00937),"")</f>
        <v>4.6850000000000003E-2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20.933333333333334</v>
      </c>
      <c r="BN110" s="64">
        <f>IFERROR(Y110*I110/H110,"0")</f>
        <v>23.549999999999997</v>
      </c>
      <c r="BO110" s="64">
        <f>IFERROR(1/J110*(X110/H110),"0")</f>
        <v>3.7037037037037035E-2</v>
      </c>
      <c r="BP110" s="64">
        <f>IFERROR(1/J110*(Y110/H110),"0")</f>
        <v>4.1666666666666664E-2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16.018518518518519</v>
      </c>
      <c r="Y111" s="388">
        <f>IFERROR(Y108/H108,"0")+IFERROR(Y109/H109,"0")+IFERROR(Y110/H110,"0")</f>
        <v>17</v>
      </c>
      <c r="Z111" s="388">
        <f>IFERROR(IF(Z108="",0,Z108),"0")+IFERROR(IF(Z109="",0,Z109),"0")+IFERROR(IF(Z110="",0,Z110),"0")</f>
        <v>0.30785000000000001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145</v>
      </c>
      <c r="Y112" s="388">
        <f>IFERROR(SUM(Y108:Y110),"0")</f>
        <v>152.10000000000002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10</v>
      </c>
      <c r="Y115" s="387">
        <f>IFERROR(IF(X115="",0,CEILING((X115/$H115),1)*$H115),"")</f>
        <v>16.8</v>
      </c>
      <c r="Z115" s="36">
        <f>IFERROR(IF(Y115=0,"",ROUNDUP(Y115/H115,0)*0.02175),"")</f>
        <v>4.3499999999999997E-2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10.671428571428571</v>
      </c>
      <c r="BN115" s="64">
        <f>IFERROR(Y115*I115/H115,"0")</f>
        <v>17.928000000000001</v>
      </c>
      <c r="BO115" s="64">
        <f>IFERROR(1/J115*(X115/H115),"0")</f>
        <v>2.1258503401360544E-2</v>
      </c>
      <c r="BP115" s="64">
        <f>IFERROR(1/J115*(Y115/H115),"0")</f>
        <v>3.5714285714285712E-2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354</v>
      </c>
      <c r="Y116" s="387">
        <f>IFERROR(IF(X116="",0,CEILING((X116/$H116),1)*$H116),"")</f>
        <v>356.40000000000003</v>
      </c>
      <c r="Z116" s="36">
        <f>IFERROR(IF(Y116=0,"",ROUNDUP(Y116/H116,0)*0.00753),"")</f>
        <v>0.99396000000000007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389.66222222222217</v>
      </c>
      <c r="BN116" s="64">
        <f>IFERROR(Y116*I116/H116,"0")</f>
        <v>392.30399999999997</v>
      </c>
      <c r="BO116" s="64">
        <f>IFERROR(1/J116*(X116/H116),"0")</f>
        <v>0.84045584045584043</v>
      </c>
      <c r="BP116" s="64">
        <f>IFERROR(1/J116*(Y116/H116),"0")</f>
        <v>0.84615384615384615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132.30158730158732</v>
      </c>
      <c r="Y119" s="388">
        <f>IFERROR(Y114/H114,"0")+IFERROR(Y115/H115,"0")+IFERROR(Y116/H116,"0")+IFERROR(Y117/H117,"0")+IFERROR(Y118/H118,"0")</f>
        <v>134</v>
      </c>
      <c r="Z119" s="388">
        <f>IFERROR(IF(Z114="",0,Z114),"0")+IFERROR(IF(Z115="",0,Z115),"0")+IFERROR(IF(Z116="",0,Z116),"0")+IFERROR(IF(Z117="",0,Z117),"0")+IFERROR(IF(Z118="",0,Z118),"0")</f>
        <v>1.03746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364</v>
      </c>
      <c r="Y120" s="388">
        <f>IFERROR(SUM(Y114:Y118),"0")</f>
        <v>373.20000000000005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120</v>
      </c>
      <c r="Y124" s="387">
        <f>IFERROR(IF(X124="",0,CEILING((X124/$H124),1)*$H124),"")</f>
        <v>123.19999999999999</v>
      </c>
      <c r="Z124" s="36">
        <f>IFERROR(IF(Y124=0,"",ROUNDUP(Y124/H124,0)*0.02175),"")</f>
        <v>0.23924999999999999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125.14285714285714</v>
      </c>
      <c r="BN124" s="64">
        <f>IFERROR(Y124*I124/H124,"0")</f>
        <v>128.47999999999999</v>
      </c>
      <c r="BO124" s="64">
        <f>IFERROR(1/J124*(X124/H124),"0")</f>
        <v>0.19132653061224492</v>
      </c>
      <c r="BP124" s="64">
        <f>IFERROR(1/J124*(Y124/H124),"0")</f>
        <v>0.19642857142857142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10.714285714285715</v>
      </c>
      <c r="Y128" s="388">
        <f>IFERROR(Y123/H123,"0")+IFERROR(Y124/H124,"0")+IFERROR(Y125/H125,"0")+IFERROR(Y126/H126,"0")+IFERROR(Y127/H127,"0")</f>
        <v>11</v>
      </c>
      <c r="Z128" s="388">
        <f>IFERROR(IF(Z123="",0,Z123),"0")+IFERROR(IF(Z124="",0,Z124),"0")+IFERROR(IF(Z125="",0,Z125),"0")+IFERROR(IF(Z126="",0,Z126),"0")+IFERROR(IF(Z127="",0,Z127),"0")</f>
        <v>0.23924999999999999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120</v>
      </c>
      <c r="Y129" s="388">
        <f>IFERROR(SUM(Y123:Y127),"0")</f>
        <v>123.19999999999999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4</v>
      </c>
      <c r="Y135" s="387">
        <f>IFERROR(IF(X135="",0,CEILING((X135/$H135),1)*$H135),"")</f>
        <v>4.8</v>
      </c>
      <c r="Z135" s="36">
        <f>IFERROR(IF(Y135=0,"",ROUNDUP(Y135/H135,0)*0.00753),"")</f>
        <v>1.506E-2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4.3333333333333339</v>
      </c>
      <c r="BN135" s="64">
        <f>IFERROR(Y135*I135/H135,"0")</f>
        <v>5.2</v>
      </c>
      <c r="BO135" s="64">
        <f>IFERROR(1/J135*(X135/H135),"0")</f>
        <v>1.0683760683760684E-2</v>
      </c>
      <c r="BP135" s="64">
        <f>IFERROR(1/J135*(Y135/H135),"0")</f>
        <v>1.282051282051282E-2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1.6666666666666667</v>
      </c>
      <c r="Y136" s="388">
        <f>IFERROR(Y131/H131,"0")+IFERROR(Y132/H132,"0")+IFERROR(Y133/H133,"0")+IFERROR(Y134/H134,"0")+IFERROR(Y135/H135,"0")</f>
        <v>2</v>
      </c>
      <c r="Z136" s="388">
        <f>IFERROR(IF(Z131="",0,Z131),"0")+IFERROR(IF(Z132="",0,Z132),"0")+IFERROR(IF(Z133="",0,Z133),"0")+IFERROR(IF(Z134="",0,Z134),"0")+IFERROR(IF(Z135="",0,Z135),"0")</f>
        <v>1.506E-2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4</v>
      </c>
      <c r="Y137" s="388">
        <f>IFERROR(SUM(Y131:Y135),"0")</f>
        <v>4.8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1200</v>
      </c>
      <c r="Y140" s="387">
        <f t="shared" si="21"/>
        <v>1201.2</v>
      </c>
      <c r="Z140" s="36">
        <f>IFERROR(IF(Y140=0,"",ROUNDUP(Y140/H140,0)*0.02175),"")</f>
        <v>3.1102499999999997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1279.7142857142858</v>
      </c>
      <c r="BN140" s="64">
        <f t="shared" si="23"/>
        <v>1280.9940000000001</v>
      </c>
      <c r="BO140" s="64">
        <f t="shared" si="24"/>
        <v>2.5510204081632653</v>
      </c>
      <c r="BP140" s="64">
        <f t="shared" si="25"/>
        <v>2.5535714285714284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97</v>
      </c>
      <c r="Y143" s="387">
        <f t="shared" si="21"/>
        <v>97.2</v>
      </c>
      <c r="Z143" s="36">
        <f>IFERROR(IF(Y143=0,"",ROUNDUP(Y143/H143,0)*0.00753),"")</f>
        <v>0.27107999999999999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106.77185185185184</v>
      </c>
      <c r="BN143" s="64">
        <f t="shared" si="23"/>
        <v>106.99199999999999</v>
      </c>
      <c r="BO143" s="64">
        <f t="shared" si="24"/>
        <v>0.2302943969610636</v>
      </c>
      <c r="BP143" s="64">
        <f t="shared" si="25"/>
        <v>0.23076923076923075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178.78306878306879</v>
      </c>
      <c r="Y146" s="388">
        <f>IFERROR(Y139/H139,"0")+IFERROR(Y140/H140,"0")+IFERROR(Y141/H141,"0")+IFERROR(Y142/H142,"0")+IFERROR(Y143/H143,"0")+IFERROR(Y144/H144,"0")+IFERROR(Y145/H145,"0")</f>
        <v>179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3.3813299999999997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1297</v>
      </c>
      <c r="Y147" s="388">
        <f>IFERROR(SUM(Y139:Y145),"0")</f>
        <v>1298.4000000000001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59</v>
      </c>
      <c r="Y195" s="387">
        <f t="shared" si="26"/>
        <v>63</v>
      </c>
      <c r="Z195" s="36">
        <f>IFERROR(IF(Y195=0,"",ROUNDUP(Y195/H195,0)*0.00753),"")</f>
        <v>0.11295000000000001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61.80952380952381</v>
      </c>
      <c r="BN195" s="64">
        <f t="shared" si="28"/>
        <v>66.000000000000014</v>
      </c>
      <c r="BO195" s="64">
        <f t="shared" si="29"/>
        <v>9.0048840048840048E-2</v>
      </c>
      <c r="BP195" s="64">
        <f t="shared" si="30"/>
        <v>9.6153846153846145E-2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44</v>
      </c>
      <c r="Y196" s="387">
        <f t="shared" si="26"/>
        <v>44.1</v>
      </c>
      <c r="Z196" s="36">
        <f>IFERROR(IF(Y196=0,"",ROUNDUP(Y196/H196,0)*0.00502),"")</f>
        <v>0.10542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46.723809523809521</v>
      </c>
      <c r="BN196" s="64">
        <f t="shared" si="28"/>
        <v>46.83</v>
      </c>
      <c r="BO196" s="64">
        <f t="shared" si="29"/>
        <v>8.9540089540089546E-2</v>
      </c>
      <c r="BP196" s="64">
        <f t="shared" si="30"/>
        <v>8.9743589743589758E-2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33</v>
      </c>
      <c r="Y198" s="387">
        <f t="shared" si="26"/>
        <v>33.6</v>
      </c>
      <c r="Z198" s="36">
        <f>IFERROR(IF(Y198=0,"",ROUNDUP(Y198/H198,0)*0.00502),"")</f>
        <v>8.0320000000000003E-2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34.571428571428577</v>
      </c>
      <c r="BN198" s="64">
        <f t="shared" si="28"/>
        <v>35.200000000000003</v>
      </c>
      <c r="BO198" s="64">
        <f t="shared" si="29"/>
        <v>6.7155067155067152E-2</v>
      </c>
      <c r="BP198" s="64">
        <f t="shared" si="30"/>
        <v>6.8376068376068383E-2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50.714285714285715</v>
      </c>
      <c r="Y201" s="388">
        <f>IFERROR(Y193/H193,"0")+IFERROR(Y194/H194,"0")+IFERROR(Y195/H195,"0")+IFERROR(Y196/H196,"0")+IFERROR(Y197/H197,"0")+IFERROR(Y198/H198,"0")+IFERROR(Y199/H199,"0")+IFERROR(Y200/H200,"0")</f>
        <v>52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0.29869000000000001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136</v>
      </c>
      <c r="Y202" s="388">
        <f>IFERROR(SUM(Y193:Y200),"0")</f>
        <v>140.69999999999999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99</v>
      </c>
      <c r="Y215" s="387">
        <f t="shared" ref="Y215:Y222" si="31">IFERROR(IF(X215="",0,CEILING((X215/$H215),1)*$H215),"")</f>
        <v>102.60000000000001</v>
      </c>
      <c r="Z215" s="36">
        <f>IFERROR(IF(Y215=0,"",ROUNDUP(Y215/H215,0)*0.00937),"")</f>
        <v>0.17802999999999999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102.85</v>
      </c>
      <c r="BN215" s="64">
        <f t="shared" ref="BN215:BN222" si="33">IFERROR(Y215*I215/H215,"0")</f>
        <v>106.59000000000002</v>
      </c>
      <c r="BO215" s="64">
        <f t="shared" ref="BO215:BO222" si="34">IFERROR(1/J215*(X215/H215),"0")</f>
        <v>0.15277777777777776</v>
      </c>
      <c r="BP215" s="64">
        <f t="shared" ref="BP215:BP222" si="35">IFERROR(1/J215*(Y215/H215),"0")</f>
        <v>0.15833333333333333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18.333333333333332</v>
      </c>
      <c r="Y223" s="388">
        <f>IFERROR(Y215/H215,"0")+IFERROR(Y216/H216,"0")+IFERROR(Y217/H217,"0")+IFERROR(Y218/H218,"0")+IFERROR(Y219/H219,"0")+IFERROR(Y220/H220,"0")+IFERROR(Y221/H221,"0")+IFERROR(Y222/H222,"0")</f>
        <v>19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0.17802999999999999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99</v>
      </c>
      <c r="Y224" s="388">
        <f>IFERROR(SUM(Y215:Y222),"0")</f>
        <v>102.60000000000001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235</v>
      </c>
      <c r="Y229" s="387">
        <f t="shared" si="36"/>
        <v>243.59999999999997</v>
      </c>
      <c r="Z229" s="36">
        <f>IFERROR(IF(Y229=0,"",ROUNDUP(Y229/H229,0)*0.02175),"")</f>
        <v>0.60899999999999999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250.23448275862071</v>
      </c>
      <c r="BN229" s="64">
        <f t="shared" si="38"/>
        <v>259.39199999999994</v>
      </c>
      <c r="BO229" s="64">
        <f t="shared" si="39"/>
        <v>0.48234811165845648</v>
      </c>
      <c r="BP229" s="64">
        <f t="shared" si="40"/>
        <v>0.5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112</v>
      </c>
      <c r="Y230" s="387">
        <f t="shared" si="36"/>
        <v>112.8</v>
      </c>
      <c r="Z230" s="36">
        <f t="shared" ref="Z230:Z236" si="41">IFERROR(IF(Y230=0,"",ROUNDUP(Y230/H230,0)*0.00753),"")</f>
        <v>0.35391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125.53333333333333</v>
      </c>
      <c r="BN230" s="64">
        <f t="shared" si="38"/>
        <v>126.42999999999999</v>
      </c>
      <c r="BO230" s="64">
        <f t="shared" si="39"/>
        <v>0.29914529914529919</v>
      </c>
      <c r="BP230" s="64">
        <f t="shared" si="40"/>
        <v>0.30128205128205127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222</v>
      </c>
      <c r="Y232" s="387">
        <f t="shared" si="36"/>
        <v>223.2</v>
      </c>
      <c r="Z232" s="36">
        <f t="shared" si="41"/>
        <v>0.70028999999999997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247.16000000000005</v>
      </c>
      <c r="BN232" s="64">
        <f t="shared" si="38"/>
        <v>248.49600000000001</v>
      </c>
      <c r="BO232" s="64">
        <f t="shared" si="39"/>
        <v>0.59294871794871795</v>
      </c>
      <c r="BP232" s="64">
        <f t="shared" si="40"/>
        <v>0.59615384615384615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6</v>
      </c>
      <c r="Y233" s="387">
        <f t="shared" si="36"/>
        <v>7.1999999999999993</v>
      </c>
      <c r="Z233" s="36">
        <f t="shared" si="41"/>
        <v>2.2589999999999999E-2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6.6800000000000006</v>
      </c>
      <c r="BN233" s="64">
        <f t="shared" si="38"/>
        <v>8.016</v>
      </c>
      <c r="BO233" s="64">
        <f t="shared" si="39"/>
        <v>1.6025641025641024E-2</v>
      </c>
      <c r="BP233" s="64">
        <f t="shared" si="40"/>
        <v>1.9230769230769232E-2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104</v>
      </c>
      <c r="Y235" s="387">
        <f t="shared" si="36"/>
        <v>105.6</v>
      </c>
      <c r="Z235" s="36">
        <f t="shared" si="41"/>
        <v>0.33132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115.78666666666669</v>
      </c>
      <c r="BN235" s="64">
        <f t="shared" si="38"/>
        <v>117.56800000000001</v>
      </c>
      <c r="BO235" s="64">
        <f t="shared" si="39"/>
        <v>0.27777777777777779</v>
      </c>
      <c r="BP235" s="64">
        <f t="shared" si="40"/>
        <v>0.28205128205128205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121</v>
      </c>
      <c r="Y236" s="387">
        <f t="shared" si="36"/>
        <v>122.39999999999999</v>
      </c>
      <c r="Z236" s="36">
        <f t="shared" si="41"/>
        <v>0.38403000000000004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135.01583333333335</v>
      </c>
      <c r="BN236" s="64">
        <f t="shared" si="38"/>
        <v>136.578</v>
      </c>
      <c r="BO236" s="64">
        <f t="shared" si="39"/>
        <v>0.3231837606837607</v>
      </c>
      <c r="BP236" s="64">
        <f t="shared" si="40"/>
        <v>0.32692307692307693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262.42816091954023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266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2.4011399999999998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800</v>
      </c>
      <c r="Y238" s="388">
        <f>IFERROR(SUM(Y226:Y236),"0")</f>
        <v>814.8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13</v>
      </c>
      <c r="Y244" s="387">
        <f>IFERROR(IF(X244="",0,CEILING((X244/$H244),1)*$H244),"")</f>
        <v>14.399999999999999</v>
      </c>
      <c r="Z244" s="36">
        <f>IFERROR(IF(Y244=0,"",ROUNDUP(Y244/H244,0)*0.00753),"")</f>
        <v>4.5179999999999998E-2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14.473333333333336</v>
      </c>
      <c r="BN244" s="64">
        <f>IFERROR(Y244*I244/H244,"0")</f>
        <v>16.032</v>
      </c>
      <c r="BO244" s="64">
        <f>IFERROR(1/J244*(X244/H244),"0")</f>
        <v>3.4722222222222224E-2</v>
      </c>
      <c r="BP244" s="64">
        <f>IFERROR(1/J244*(Y244/H244),"0")</f>
        <v>3.8461538461538464E-2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5.416666666666667</v>
      </c>
      <c r="Y245" s="388">
        <f>IFERROR(Y240/H240,"0")+IFERROR(Y241/H241,"0")+IFERROR(Y242/H242,"0")+IFERROR(Y243/H243,"0")+IFERROR(Y244/H244,"0")</f>
        <v>6</v>
      </c>
      <c r="Z245" s="388">
        <f>IFERROR(IF(Z240="",0,Z240),"0")+IFERROR(IF(Z241="",0,Z241),"0")+IFERROR(IF(Z242="",0,Z242),"0")+IFERROR(IF(Z243="",0,Z243),"0")+IFERROR(IF(Z244="",0,Z244),"0")</f>
        <v>4.5179999999999998E-2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13</v>
      </c>
      <c r="Y246" s="388">
        <f>IFERROR(SUM(Y240:Y244),"0")</f>
        <v>14.399999999999999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78</v>
      </c>
      <c r="Y297" s="387">
        <f>IFERROR(IF(X297="",0,CEILING((X297/$H297),1)*$H297),"")</f>
        <v>79.2</v>
      </c>
      <c r="Z297" s="36">
        <f>IFERROR(IF(Y297=0,"",ROUNDUP(Y297/H297,0)*0.00753),"")</f>
        <v>0.24849000000000002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86.840000000000018</v>
      </c>
      <c r="BN297" s="64">
        <f>IFERROR(Y297*I297/H297,"0")</f>
        <v>88.176000000000016</v>
      </c>
      <c r="BO297" s="64">
        <f>IFERROR(1/J297*(X297/H297),"0")</f>
        <v>0.20833333333333331</v>
      </c>
      <c r="BP297" s="64">
        <f>IFERROR(1/J297*(Y297/H297),"0")</f>
        <v>0.21153846153846154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55</v>
      </c>
      <c r="Y298" s="387">
        <f>IFERROR(IF(X298="",0,CEILING((X298/$H298),1)*$H298),"")</f>
        <v>55.199999999999996</v>
      </c>
      <c r="Z298" s="36">
        <f>IFERROR(IF(Y298=0,"",ROUNDUP(Y298/H298,0)*0.00753),"")</f>
        <v>0.17319000000000001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59.583333333333336</v>
      </c>
      <c r="BN298" s="64">
        <f>IFERROR(Y298*I298/H298,"0")</f>
        <v>59.8</v>
      </c>
      <c r="BO298" s="64">
        <f>IFERROR(1/J298*(X298/H298),"0")</f>
        <v>0.14690170940170941</v>
      </c>
      <c r="BP298" s="64">
        <f>IFERROR(1/J298*(Y298/H298),"0")</f>
        <v>0.14743589743589744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55.416666666666671</v>
      </c>
      <c r="Y300" s="388">
        <f>IFERROR(Y295/H295,"0")+IFERROR(Y296/H296,"0")+IFERROR(Y297/H297,"0")+IFERROR(Y298/H298,"0")+IFERROR(Y299/H299,"0")</f>
        <v>56</v>
      </c>
      <c r="Z300" s="388">
        <f>IFERROR(IF(Z295="",0,Z295),"0")+IFERROR(IF(Z296="",0,Z296),"0")+IFERROR(IF(Z297="",0,Z297),"0")+IFERROR(IF(Z298="",0,Z298),"0")+IFERROR(IF(Z299="",0,Z299),"0")</f>
        <v>0.42168000000000005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133</v>
      </c>
      <c r="Y301" s="388">
        <f>IFERROR(SUM(Y295:Y299),"0")</f>
        <v>134.4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29</v>
      </c>
      <c r="Y319" s="387">
        <f t="shared" ref="Y319:Y326" si="57">IFERROR(IF(X319="",0,CEILING((X319/$H319),1)*$H319),"")</f>
        <v>32.400000000000006</v>
      </c>
      <c r="Z319" s="36">
        <f>IFERROR(IF(Y319=0,"",ROUNDUP(Y319/H319,0)*0.02175),"")</f>
        <v>6.5250000000000002E-2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30.288888888888888</v>
      </c>
      <c r="BN319" s="64">
        <f t="shared" ref="BN319:BN326" si="59">IFERROR(Y319*I319/H319,"0")</f>
        <v>33.840000000000003</v>
      </c>
      <c r="BO319" s="64">
        <f t="shared" ref="BO319:BO326" si="60">IFERROR(1/J319*(X319/H319),"0")</f>
        <v>4.7949735449735444E-2</v>
      </c>
      <c r="BP319" s="64">
        <f t="shared" ref="BP319:BP326" si="61">IFERROR(1/J319*(Y319/H319),"0")</f>
        <v>5.3571428571428575E-2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2.6851851851851851</v>
      </c>
      <c r="Y327" s="388">
        <f>IFERROR(Y319/H319,"0")+IFERROR(Y320/H320,"0")+IFERROR(Y321/H321,"0")+IFERROR(Y322/H322,"0")+IFERROR(Y323/H323,"0")+IFERROR(Y324/H324,"0")+IFERROR(Y325/H325,"0")+IFERROR(Y326/H326,"0")</f>
        <v>3.0000000000000004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6.5250000000000002E-2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29</v>
      </c>
      <c r="Y328" s="388">
        <f>IFERROR(SUM(Y319:Y326),"0")</f>
        <v>32.400000000000006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56</v>
      </c>
      <c r="Y330" s="387">
        <f>IFERROR(IF(X330="",0,CEILING((X330/$H330),1)*$H330),"")</f>
        <v>58.800000000000004</v>
      </c>
      <c r="Z330" s="36">
        <f>IFERROR(IF(Y330=0,"",ROUNDUP(Y330/H330,0)*0.00753),"")</f>
        <v>0.10542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59.466666666666661</v>
      </c>
      <c r="BN330" s="64">
        <f>IFERROR(Y330*I330/H330,"0")</f>
        <v>62.44</v>
      </c>
      <c r="BO330" s="64">
        <f>IFERROR(1/J330*(X330/H330),"0")</f>
        <v>8.5470085470085458E-2</v>
      </c>
      <c r="BP330" s="64">
        <f>IFERROR(1/J330*(Y330/H330),"0")</f>
        <v>8.9743589743589744E-2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13.333333333333332</v>
      </c>
      <c r="Y334" s="388">
        <f>IFERROR(Y330/H330,"0")+IFERROR(Y331/H331,"0")+IFERROR(Y332/H332,"0")+IFERROR(Y333/H333,"0")</f>
        <v>14</v>
      </c>
      <c r="Z334" s="388">
        <f>IFERROR(IF(Z330="",0,Z330),"0")+IFERROR(IF(Z331="",0,Z331),"0")+IFERROR(IF(Z332="",0,Z332),"0")+IFERROR(IF(Z333="",0,Z333),"0")</f>
        <v>0.10542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56</v>
      </c>
      <c r="Y335" s="388">
        <f>IFERROR(SUM(Y330:Y333),"0")</f>
        <v>58.800000000000004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500</v>
      </c>
      <c r="Y347" s="387">
        <f>IFERROR(IF(X347="",0,CEILING((X347/$H347),1)*$H347),"")</f>
        <v>507</v>
      </c>
      <c r="Z347" s="36">
        <f>IFERROR(IF(Y347=0,"",ROUNDUP(Y347/H347,0)*0.02175),"")</f>
        <v>1.4137499999999998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536.15384615384619</v>
      </c>
      <c r="BN347" s="64">
        <f>IFERROR(Y347*I347/H347,"0")</f>
        <v>543.66000000000008</v>
      </c>
      <c r="BO347" s="64">
        <f>IFERROR(1/J347*(X347/H347),"0")</f>
        <v>1.1446886446886446</v>
      </c>
      <c r="BP347" s="64">
        <f>IFERROR(1/J347*(Y347/H347),"0")</f>
        <v>1.1607142857142856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64.102564102564102</v>
      </c>
      <c r="Y349" s="388">
        <f>IFERROR(Y346/H346,"0")+IFERROR(Y347/H347,"0")+IFERROR(Y348/H348,"0")</f>
        <v>65</v>
      </c>
      <c r="Z349" s="388">
        <f>IFERROR(IF(Z346="",0,Z346),"0")+IFERROR(IF(Z347="",0,Z347),"0")+IFERROR(IF(Z348="",0,Z348),"0")</f>
        <v>1.4137499999999998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500</v>
      </c>
      <c r="Y350" s="388">
        <f>IFERROR(SUM(Y346:Y348),"0")</f>
        <v>507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7</v>
      </c>
      <c r="Y354" s="387">
        <f>IFERROR(IF(X354="",0,CEILING((X354/$H354),1)*$H354),"")</f>
        <v>7.6499999999999995</v>
      </c>
      <c r="Z354" s="36">
        <f>IFERROR(IF(Y354=0,"",ROUNDUP(Y354/H354,0)*0.00753),"")</f>
        <v>2.2589999999999999E-2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8.1666666666666661</v>
      </c>
      <c r="BN354" s="64">
        <f>IFERROR(Y354*I354/H354,"0")</f>
        <v>8.9250000000000007</v>
      </c>
      <c r="BO354" s="64">
        <f>IFERROR(1/J354*(X354/H354),"0")</f>
        <v>1.7596782302664656E-2</v>
      </c>
      <c r="BP354" s="64">
        <f>IFERROR(1/J354*(Y354/H354),"0")</f>
        <v>1.9230769230769232E-2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30</v>
      </c>
      <c r="Y355" s="387">
        <f>IFERROR(IF(X355="",0,CEILING((X355/$H355),1)*$H355),"")</f>
        <v>30.599999999999998</v>
      </c>
      <c r="Z355" s="36">
        <f>IFERROR(IF(Y355=0,"",ROUNDUP(Y355/H355,0)*0.00753),"")</f>
        <v>9.0359999999999996E-2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34.117647058823529</v>
      </c>
      <c r="BN355" s="64">
        <f>IFERROR(Y355*I355/H355,"0")</f>
        <v>34.799999999999997</v>
      </c>
      <c r="BO355" s="64">
        <f>IFERROR(1/J355*(X355/H355),"0")</f>
        <v>7.5414781297134248E-2</v>
      </c>
      <c r="BP355" s="64">
        <f>IFERROR(1/J355*(Y355/H355),"0")</f>
        <v>7.6923076923076927E-2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14.509803921568629</v>
      </c>
      <c r="Y356" s="388">
        <f>IFERROR(Y352/H352,"0")+IFERROR(Y353/H353,"0")+IFERROR(Y354/H354,"0")+IFERROR(Y355/H355,"0")</f>
        <v>15</v>
      </c>
      <c r="Z356" s="388">
        <f>IFERROR(IF(Z352="",0,Z352),"0")+IFERROR(IF(Z353="",0,Z353),"0")+IFERROR(IF(Z354="",0,Z354),"0")+IFERROR(IF(Z355="",0,Z355),"0")</f>
        <v>0.11294999999999999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37</v>
      </c>
      <c r="Y357" s="388">
        <f>IFERROR(SUM(Y352:Y355),"0")</f>
        <v>38.25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</v>
      </c>
      <c r="Y366" s="387">
        <f>IFERROR(IF(X366="",0,CEILING((X366/$H366),1)*$H366),"")</f>
        <v>3.6</v>
      </c>
      <c r="Z366" s="36">
        <f>IFERROR(IF(Y366=0,"",ROUNDUP(Y366/H366,0)*0.00753),"")</f>
        <v>1.506E-2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3.4133333333333331</v>
      </c>
      <c r="BN366" s="64">
        <f>IFERROR(Y366*I366/H366,"0")</f>
        <v>4.0960000000000001</v>
      </c>
      <c r="BO366" s="64">
        <f>IFERROR(1/J366*(X366/H366),"0")</f>
        <v>1.0683760683760682E-2</v>
      </c>
      <c r="BP366" s="64">
        <f>IFERROR(1/J366*(Y366/H366),"0")</f>
        <v>1.282051282051282E-2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1.6666666666666665</v>
      </c>
      <c r="Y367" s="388">
        <f>IFERROR(Y366/H366,"0")</f>
        <v>2</v>
      </c>
      <c r="Z367" s="388">
        <f>IFERROR(IF(Z366="",0,Z366),"0")</f>
        <v>1.506E-2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</v>
      </c>
      <c r="Y368" s="388">
        <f>IFERROR(SUM(Y366:Y366),"0")</f>
        <v>3.6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640</v>
      </c>
      <c r="Y379" s="387">
        <f t="shared" si="67"/>
        <v>645</v>
      </c>
      <c r="Z379" s="36">
        <f>IFERROR(IF(Y379=0,"",ROUNDUP(Y379/H379,0)*0.02175),"")</f>
        <v>0.93524999999999991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660.48</v>
      </c>
      <c r="BN379" s="64">
        <f t="shared" si="69"/>
        <v>665.64</v>
      </c>
      <c r="BO379" s="64">
        <f t="shared" si="70"/>
        <v>0.88888888888888884</v>
      </c>
      <c r="BP379" s="64">
        <f t="shared" si="71"/>
        <v>0.89583333333333326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736</v>
      </c>
      <c r="Y381" s="387">
        <f t="shared" si="67"/>
        <v>750</v>
      </c>
      <c r="Z381" s="36">
        <f>IFERROR(IF(Y381=0,"",ROUNDUP(Y381/H381,0)*0.02175),"")</f>
        <v>1.0874999999999999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759.55200000000002</v>
      </c>
      <c r="BN381" s="64">
        <f t="shared" si="69"/>
        <v>774</v>
      </c>
      <c r="BO381" s="64">
        <f t="shared" si="70"/>
        <v>1.0222222222222221</v>
      </c>
      <c r="BP381" s="64">
        <f t="shared" si="71"/>
        <v>1.0416666666666665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1900</v>
      </c>
      <c r="Y383" s="387">
        <f t="shared" si="67"/>
        <v>1905</v>
      </c>
      <c r="Z383" s="36">
        <f>IFERROR(IF(Y383=0,"",ROUNDUP(Y383/H383,0)*0.02175),"")</f>
        <v>2.7622499999999999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1960.8</v>
      </c>
      <c r="BN383" s="64">
        <f t="shared" si="69"/>
        <v>1965.96</v>
      </c>
      <c r="BO383" s="64">
        <f t="shared" si="70"/>
        <v>2.6388888888888888</v>
      </c>
      <c r="BP383" s="64">
        <f t="shared" si="71"/>
        <v>2.645833333333333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218.4</v>
      </c>
      <c r="Y387" s="388">
        <f>IFERROR(Y378/H378,"0")+IFERROR(Y379/H379,"0")+IFERROR(Y380/H380,"0")+IFERROR(Y381/H381,"0")+IFERROR(Y382/H382,"0")+IFERROR(Y383/H383,"0")+IFERROR(Y384/H384,"0")+IFERROR(Y385/H385,"0")+IFERROR(Y386/H386,"0")</f>
        <v>220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4.7850000000000001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3276</v>
      </c>
      <c r="Y388" s="388">
        <f>IFERROR(SUM(Y378:Y386),"0")</f>
        <v>3300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2300</v>
      </c>
      <c r="Y390" s="387">
        <f>IFERROR(IF(X390="",0,CEILING((X390/$H390),1)*$H390),"")</f>
        <v>2310</v>
      </c>
      <c r="Z390" s="36">
        <f>IFERROR(IF(Y390=0,"",ROUNDUP(Y390/H390,0)*0.02175),"")</f>
        <v>3.3494999999999999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2373.6</v>
      </c>
      <c r="BN390" s="64">
        <f>IFERROR(Y390*I390/H390,"0")</f>
        <v>2383.92</v>
      </c>
      <c r="BO390" s="64">
        <f>IFERROR(1/J390*(X390/H390),"0")</f>
        <v>3.1944444444444446</v>
      </c>
      <c r="BP390" s="64">
        <f>IFERROR(1/J390*(Y390/H390),"0")</f>
        <v>3.208333333333333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153.33333333333334</v>
      </c>
      <c r="Y392" s="388">
        <f>IFERROR(Y390/H390,"0")+IFERROR(Y391/H391,"0")</f>
        <v>154</v>
      </c>
      <c r="Z392" s="388">
        <f>IFERROR(IF(Z390="",0,Z390),"0")+IFERROR(IF(Z391="",0,Z391),"0")</f>
        <v>3.3494999999999999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2300</v>
      </c>
      <c r="Y393" s="388">
        <f>IFERROR(SUM(Y390:Y391),"0")</f>
        <v>2310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2467</v>
      </c>
      <c r="Y419" s="387">
        <f>IFERROR(IF(X419="",0,CEILING((X419/$H419),1)*$H419),"")</f>
        <v>2472.6</v>
      </c>
      <c r="Z419" s="36">
        <f>IFERROR(IF(Y419=0,"",ROUNDUP(Y419/H419,0)*0.02175),"")</f>
        <v>6.8947499999999993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2645.3830769230772</v>
      </c>
      <c r="BN419" s="64">
        <f>IFERROR(Y419*I419/H419,"0")</f>
        <v>2651.3880000000004</v>
      </c>
      <c r="BO419" s="64">
        <f>IFERROR(1/J419*(X419/H419),"0")</f>
        <v>5.6478937728937728</v>
      </c>
      <c r="BP419" s="64">
        <f>IFERROR(1/J419*(Y419/H419),"0")</f>
        <v>5.6607142857142856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316.28205128205127</v>
      </c>
      <c r="Y424" s="388">
        <f>IFERROR(Y419/H419,"0")+IFERROR(Y420/H420,"0")+IFERROR(Y421/H421,"0")+IFERROR(Y422/H422,"0")+IFERROR(Y423/H423,"0")</f>
        <v>317</v>
      </c>
      <c r="Z424" s="388">
        <f>IFERROR(IF(Z419="",0,Z419),"0")+IFERROR(IF(Z420="",0,Z420),"0")+IFERROR(IF(Z421="",0,Z421),"0")+IFERROR(IF(Z422="",0,Z422),"0")+IFERROR(IF(Z423="",0,Z423),"0")</f>
        <v>6.8947499999999993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2467</v>
      </c>
      <c r="Y425" s="388">
        <f>IFERROR(SUM(Y419:Y423),"0")</f>
        <v>2472.6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34</v>
      </c>
      <c r="Y438" s="387">
        <f t="shared" si="72"/>
        <v>37.800000000000004</v>
      </c>
      <c r="Z438" s="36">
        <f>IFERROR(IF(Y438=0,"",ROUNDUP(Y438/H438,0)*0.00753),"")</f>
        <v>6.7769999999999997E-2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35.861904761904761</v>
      </c>
      <c r="BN438" s="64">
        <f t="shared" si="74"/>
        <v>39.869999999999997</v>
      </c>
      <c r="BO438" s="64">
        <f t="shared" si="75"/>
        <v>5.1892551892551889E-2</v>
      </c>
      <c r="BP438" s="64">
        <f t="shared" si="76"/>
        <v>5.7692307692307689E-2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10</v>
      </c>
      <c r="Y440" s="387">
        <f t="shared" si="72"/>
        <v>12.600000000000001</v>
      </c>
      <c r="Z440" s="36">
        <f>IFERROR(IF(Y440=0,"",ROUNDUP(Y440/H440,0)*0.00753),"")</f>
        <v>2.2589999999999999E-2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10.547619047619046</v>
      </c>
      <c r="BN440" s="64">
        <f t="shared" si="74"/>
        <v>13.290000000000001</v>
      </c>
      <c r="BO440" s="64">
        <f t="shared" si="75"/>
        <v>1.5262515262515262E-2</v>
      </c>
      <c r="BP440" s="64">
        <f t="shared" si="76"/>
        <v>1.9230769230769232E-2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10.476190476190476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9.0359999999999996E-2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44</v>
      </c>
      <c r="Y459" s="388">
        <f>IFERROR(SUM(Y437:Y457),"0")</f>
        <v>50.400000000000006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1</v>
      </c>
      <c r="Y484" s="387">
        <f>IFERROR(IF(X484="",0,CEILING((X484/$H484),1)*$H484),"")</f>
        <v>1.32</v>
      </c>
      <c r="Z484" s="36">
        <f>IFERROR(IF(Y484=0,"",ROUNDUP(Y484/H484,0)*0.00627),"")</f>
        <v>6.2700000000000004E-3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1.4242424242424241</v>
      </c>
      <c r="BN484" s="64">
        <f>IFERROR(Y484*I484/H484,"0")</f>
        <v>1.8799999999999997</v>
      </c>
      <c r="BO484" s="64">
        <f>IFERROR(1/J484*(X484/H484),"0")</f>
        <v>3.787878787878788E-3</v>
      </c>
      <c r="BP484" s="64">
        <f>IFERROR(1/J484*(Y484/H484),"0")</f>
        <v>5.0000000000000001E-3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0.75757575757575757</v>
      </c>
      <c r="Y485" s="388">
        <f>IFERROR(Y484/H484,"0")</f>
        <v>1</v>
      </c>
      <c r="Z485" s="388">
        <f>IFERROR(IF(Z484="",0,Z484),"0")</f>
        <v>6.2700000000000004E-3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1</v>
      </c>
      <c r="Y486" s="388">
        <f>IFERROR(SUM(Y484:Y484),"0")</f>
        <v>1.32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1331</v>
      </c>
      <c r="Y505" s="387">
        <f t="shared" si="83"/>
        <v>1335.8400000000001</v>
      </c>
      <c r="Z505" s="36">
        <f t="shared" si="84"/>
        <v>3.0258799999999999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1421.7499999999998</v>
      </c>
      <c r="BN505" s="64">
        <f t="shared" si="86"/>
        <v>1426.9199999999998</v>
      </c>
      <c r="BO505" s="64">
        <f t="shared" si="87"/>
        <v>2.4238782051282053</v>
      </c>
      <c r="BP505" s="64">
        <f t="shared" si="88"/>
        <v>2.4326923076923079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239</v>
      </c>
      <c r="Y507" s="387">
        <f t="shared" si="83"/>
        <v>242.88000000000002</v>
      </c>
      <c r="Z507" s="36">
        <f t="shared" si="84"/>
        <v>0.55015999999999998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255.29545454545453</v>
      </c>
      <c r="BN507" s="64">
        <f t="shared" si="86"/>
        <v>259.44</v>
      </c>
      <c r="BO507" s="64">
        <f t="shared" si="87"/>
        <v>0.43524184149184153</v>
      </c>
      <c r="BP507" s="64">
        <f t="shared" si="88"/>
        <v>0.44230769230769235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297.34848484848482</v>
      </c>
      <c r="Y510" s="388">
        <f>IFERROR(Y502/H502,"0")+IFERROR(Y503/H503,"0")+IFERROR(Y504/H504,"0")+IFERROR(Y505/H505,"0")+IFERROR(Y506/H506,"0")+IFERROR(Y507/H507,"0")+IFERROR(Y508/H508,"0")+IFERROR(Y509/H509,"0")</f>
        <v>299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3.5760399999999999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1570</v>
      </c>
      <c r="Y511" s="388">
        <f>IFERROR(SUM(Y502:Y509),"0")</f>
        <v>1578.7200000000003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961</v>
      </c>
      <c r="Y513" s="387">
        <f>IFERROR(IF(X513="",0,CEILING((X513/$H513),1)*$H513),"")</f>
        <v>966.24</v>
      </c>
      <c r="Z513" s="36">
        <f>IFERROR(IF(Y513=0,"",ROUNDUP(Y513/H513,0)*0.01196),"")</f>
        <v>2.1886800000000002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1026.5227272727273</v>
      </c>
      <c r="BN513" s="64">
        <f>IFERROR(Y513*I513/H513,"0")</f>
        <v>1032.1199999999999</v>
      </c>
      <c r="BO513" s="64">
        <f>IFERROR(1/J513*(X513/H513),"0")</f>
        <v>1.7500728438228439</v>
      </c>
      <c r="BP513" s="64">
        <f>IFERROR(1/J513*(Y513/H513),"0")</f>
        <v>1.7596153846153848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182.00757575757575</v>
      </c>
      <c r="Y515" s="388">
        <f>IFERROR(Y513/H513,"0")+IFERROR(Y514/H514,"0")</f>
        <v>183</v>
      </c>
      <c r="Z515" s="388">
        <f>IFERROR(IF(Z513="",0,Z513),"0")+IFERROR(IF(Z514="",0,Z514),"0")</f>
        <v>2.1886800000000002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961</v>
      </c>
      <c r="Y516" s="388">
        <f>IFERROR(SUM(Y513:Y514),"0")</f>
        <v>966.24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900</v>
      </c>
      <c r="Y518" s="387">
        <f t="shared" ref="Y518:Y523" si="89">IFERROR(IF(X518="",0,CEILING((X518/$H518),1)*$H518),"")</f>
        <v>902.88</v>
      </c>
      <c r="Z518" s="36">
        <f>IFERROR(IF(Y518=0,"",ROUNDUP(Y518/H518,0)*0.01196),"")</f>
        <v>2.0451600000000001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961.36363636363637</v>
      </c>
      <c r="BN518" s="64">
        <f t="shared" ref="BN518:BN523" si="91">IFERROR(Y518*I518/H518,"0")</f>
        <v>964.43999999999994</v>
      </c>
      <c r="BO518" s="64">
        <f t="shared" ref="BO518:BO523" si="92">IFERROR(1/J518*(X518/H518),"0")</f>
        <v>1.638986013986014</v>
      </c>
      <c r="BP518" s="64">
        <f t="shared" ref="BP518:BP523" si="93">IFERROR(1/J518*(Y518/H518),"0")</f>
        <v>1.6442307692307694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564</v>
      </c>
      <c r="Y519" s="387">
        <f t="shared" si="89"/>
        <v>564.96</v>
      </c>
      <c r="Z519" s="36">
        <f>IFERROR(IF(Y519=0,"",ROUNDUP(Y519/H519,0)*0.01196),"")</f>
        <v>1.27972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602.45454545454538</v>
      </c>
      <c r="BN519" s="64">
        <f t="shared" si="91"/>
        <v>603.48</v>
      </c>
      <c r="BO519" s="64">
        <f t="shared" si="92"/>
        <v>1.0270979020979021</v>
      </c>
      <c r="BP519" s="64">
        <f t="shared" si="93"/>
        <v>1.028846153846154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1040</v>
      </c>
      <c r="Y520" s="387">
        <f t="shared" si="89"/>
        <v>1040.1600000000001</v>
      </c>
      <c r="Z520" s="36">
        <f>IFERROR(IF(Y520=0,"",ROUNDUP(Y520/H520,0)*0.01196),"")</f>
        <v>2.3561200000000002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1110.9090909090908</v>
      </c>
      <c r="BN520" s="64">
        <f t="shared" si="91"/>
        <v>1111.08</v>
      </c>
      <c r="BO520" s="64">
        <f t="shared" si="92"/>
        <v>1.893939393939394</v>
      </c>
      <c r="BP520" s="64">
        <f t="shared" si="93"/>
        <v>1.8942307692307694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474.24242424242425</v>
      </c>
      <c r="Y524" s="388">
        <f>IFERROR(Y518/H518,"0")+IFERROR(Y519/H519,"0")+IFERROR(Y520/H520,"0")+IFERROR(Y521/H521,"0")+IFERROR(Y522/H522,"0")+IFERROR(Y523/H523,"0")</f>
        <v>475</v>
      </c>
      <c r="Z524" s="388">
        <f>IFERROR(IF(Z518="",0,Z518),"0")+IFERROR(IF(Z519="",0,Z519),"0")+IFERROR(IF(Z520="",0,Z520),"0")+IFERROR(IF(Z521="",0,Z521),"0")+IFERROR(IF(Z522="",0,Z522),"0")+IFERROR(IF(Z523="",0,Z523),"0")</f>
        <v>5.6810000000000009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2504</v>
      </c>
      <c r="Y525" s="388">
        <f>IFERROR(SUM(Y518:Y523),"0")</f>
        <v>2508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17388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17538.53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18407.295300128611</v>
      </c>
      <c r="Y599" s="388">
        <f>IFERROR(SUM(BN22:BN595),"0")</f>
        <v>18566.531000000003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32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19207.295300128611</v>
      </c>
      <c r="Y601" s="388">
        <f>GrossWeightTotalR+PalletQtyTotalR*25</f>
        <v>19391.531000000003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2543.3848577630015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2567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37.782709999999994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219.20000000000002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333.40000000000003</v>
      </c>
      <c r="E608" s="46">
        <f>IFERROR(Y108*1,"0")+IFERROR(Y109*1,"0")+IFERROR(Y110*1,"0")+IFERROR(Y114*1,"0")+IFERROR(Y115*1,"0")+IFERROR(Y116*1,"0")+IFERROR(Y117*1,"0")+IFERROR(Y118*1,"0")</f>
        <v>525.30000000000007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1426.4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140.69999999999999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931.80000000000007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134.4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636.45000000000005</v>
      </c>
      <c r="V608" s="46">
        <f>IFERROR(Y366*1,"0")+IFERROR(Y370*1,"0")+IFERROR(Y371*1,"0")+IFERROR(Y372*1,"0")</f>
        <v>3.6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5610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2472.6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50.400000000000006</v>
      </c>
      <c r="Z608" s="46">
        <f>IFERROR(Y471*1,"0")+IFERROR(Y475*1,"0")+IFERROR(Y476*1,"0")+IFERROR(Y477*1,"0")+IFERROR(Y478*1,"0")+IFERROR(Y479*1,"0")+IFERROR(Y480*1,"0")+IFERROR(Y484*1,"0")</f>
        <v>1.32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5052.96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2024-10-03T07:58:58Z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