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5271F1E-B99D-428F-A908-FDBAA6F346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Y24" i="1" l="1"/>
  <c r="Y41" i="1"/>
  <c r="Y45" i="1"/>
  <c r="Y90" i="1"/>
  <c r="Y146" i="1"/>
  <c r="Y152" i="1"/>
  <c r="Y157" i="1"/>
  <c r="Y174" i="1"/>
  <c r="Y182" i="1"/>
  <c r="BP196" i="1"/>
  <c r="BN196" i="1"/>
  <c r="Z196" i="1"/>
  <c r="Y202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50" i="1"/>
  <c r="BN250" i="1"/>
  <c r="Z250" i="1"/>
  <c r="Z257" i="1" s="1"/>
  <c r="BP254" i="1"/>
  <c r="BN254" i="1"/>
  <c r="Z254" i="1"/>
  <c r="BP263" i="1"/>
  <c r="BN263" i="1"/>
  <c r="Z263" i="1"/>
  <c r="BP296" i="1"/>
  <c r="BN296" i="1"/>
  <c r="Z296" i="1"/>
  <c r="Y300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H9" i="1"/>
  <c r="A10" i="1"/>
  <c r="Y37" i="1"/>
  <c r="Y49" i="1"/>
  <c r="Y59" i="1"/>
  <c r="Y65" i="1"/>
  <c r="Y75" i="1"/>
  <c r="Y82" i="1"/>
  <c r="Y99" i="1"/>
  <c r="Y105" i="1"/>
  <c r="Y112" i="1"/>
  <c r="Y120" i="1"/>
  <c r="Y129" i="1"/>
  <c r="Y137" i="1"/>
  <c r="Y163" i="1"/>
  <c r="Y167" i="1"/>
  <c r="BP186" i="1"/>
  <c r="BN186" i="1"/>
  <c r="Z186" i="1"/>
  <c r="Z188" i="1" s="1"/>
  <c r="BP200" i="1"/>
  <c r="BN200" i="1"/>
  <c r="Z200" i="1"/>
  <c r="J608" i="1"/>
  <c r="Y208" i="1"/>
  <c r="BP205" i="1"/>
  <c r="BN205" i="1"/>
  <c r="Z205" i="1"/>
  <c r="Z207" i="1" s="1"/>
  <c r="BP241" i="1"/>
  <c r="BN241" i="1"/>
  <c r="Z241" i="1"/>
  <c r="Z245" i="1" s="1"/>
  <c r="BP267" i="1"/>
  <c r="BN267" i="1"/>
  <c r="Z267" i="1"/>
  <c r="BP277" i="1"/>
  <c r="BN277" i="1"/>
  <c r="Z277" i="1"/>
  <c r="BP314" i="1"/>
  <c r="BN314" i="1"/>
  <c r="Z314" i="1"/>
  <c r="Z315" i="1" s="1"/>
  <c r="U608" i="1"/>
  <c r="Y327" i="1"/>
  <c r="BP319" i="1"/>
  <c r="BN319" i="1"/>
  <c r="Z319" i="1"/>
  <c r="F9" i="1"/>
  <c r="J9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Y183" i="1"/>
  <c r="Z178" i="1"/>
  <c r="Z182" i="1" s="1"/>
  <c r="BN178" i="1"/>
  <c r="BP180" i="1"/>
  <c r="BN180" i="1"/>
  <c r="Z180" i="1"/>
  <c r="Y189" i="1"/>
  <c r="Y188" i="1"/>
  <c r="BP194" i="1"/>
  <c r="BN194" i="1"/>
  <c r="Z194" i="1"/>
  <c r="Z201" i="1" s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Z387" i="1" s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78" i="1" l="1"/>
  <c r="Z564" i="1"/>
  <c r="Y600" i="1"/>
  <c r="Z492" i="1"/>
  <c r="Z481" i="1"/>
  <c r="Z424" i="1"/>
  <c r="Y598" i="1"/>
  <c r="Z524" i="1"/>
  <c r="Z510" i="1"/>
  <c r="Z547" i="1"/>
  <c r="Z349" i="1"/>
  <c r="Z334" i="1"/>
  <c r="Z119" i="1"/>
  <c r="Z111" i="1"/>
  <c r="Z98" i="1"/>
  <c r="Z603" i="1" s="1"/>
  <c r="Y602" i="1"/>
  <c r="Y599" i="1"/>
  <c r="Y601" i="1" s="1"/>
  <c r="Z327" i="1"/>
  <c r="Z458" i="1"/>
  <c r="Z411" i="1"/>
  <c r="Z398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<sst xmlns="http://schemas.openxmlformats.org/spreadsheetml/2006/main" count="2493" uniqueCount="797">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</sst>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2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300</v>
      </c>
      <c r="Y140" s="387">
        <f t="shared" si="21"/>
        <v>302.40000000000003</v>
      </c>
      <c r="Z140" s="36">
        <f>IFERROR(IF(Y140=0,"",ROUNDUP(Y140/H140,0)*0.02175),"")</f>
        <v>0.78299999999999992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319.92857142857144</v>
      </c>
      <c r="BN140" s="64">
        <f t="shared" si="23"/>
        <v>322.488</v>
      </c>
      <c r="BO140" s="64">
        <f t="shared" si="24"/>
        <v>0.63775510204081631</v>
      </c>
      <c r="BP140" s="64">
        <f t="shared" si="25"/>
        <v>0.64285714285714279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35.714285714285715</v>
      </c>
      <c r="Y146" s="388">
        <f>IFERROR(Y139/H139,"0")+IFERROR(Y140/H140,"0")+IFERROR(Y141/H141,"0")+IFERROR(Y142/H142,"0")+IFERROR(Y143/H143,"0")+IFERROR(Y144/H144,"0")+IFERROR(Y145/H145,"0")</f>
        <v>36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0.78299999999999992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300</v>
      </c>
      <c r="Y147" s="388">
        <f>IFERROR(SUM(Y139:Y145),"0")</f>
        <v>302.40000000000003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225</v>
      </c>
      <c r="Y347" s="387">
        <f>IFERROR(IF(X347="",0,CEILING((X347/$H347),1)*$H347),"")</f>
        <v>226.2</v>
      </c>
      <c r="Z347" s="36">
        <f>IFERROR(IF(Y347=0,"",ROUNDUP(Y347/H347,0)*0.02175),"")</f>
        <v>0.63074999999999992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241.26923076923077</v>
      </c>
      <c r="BN347" s="64">
        <f>IFERROR(Y347*I347/H347,"0")</f>
        <v>242.55600000000004</v>
      </c>
      <c r="BO347" s="64">
        <f>IFERROR(1/J347*(X347/H347),"0")</f>
        <v>0.51510989010989006</v>
      </c>
      <c r="BP347" s="64">
        <f>IFERROR(1/J347*(Y347/H347),"0")</f>
        <v>0.51785714285714279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28.846153846153847</v>
      </c>
      <c r="Y349" s="388">
        <f>IFERROR(Y346/H346,"0")+IFERROR(Y347/H347,"0")+IFERROR(Y348/H348,"0")</f>
        <v>29</v>
      </c>
      <c r="Z349" s="388">
        <f>IFERROR(IF(Z346="",0,Z346),"0")+IFERROR(IF(Z347="",0,Z347),"0")+IFERROR(IF(Z348="",0,Z348),"0")</f>
        <v>0.63074999999999992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225</v>
      </c>
      <c r="Y350" s="388">
        <f>IFERROR(SUM(Y346:Y348),"0")</f>
        <v>226.2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825</v>
      </c>
      <c r="Y379" s="387">
        <f t="shared" si="67"/>
        <v>825</v>
      </c>
      <c r="Z379" s="36">
        <f>IFERROR(IF(Y379=0,"",ROUNDUP(Y379/H379,0)*0.02175),"")</f>
        <v>1.1962499999999998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851.4</v>
      </c>
      <c r="BN379" s="64">
        <f t="shared" si="69"/>
        <v>851.4</v>
      </c>
      <c r="BO379" s="64">
        <f t="shared" si="70"/>
        <v>1.1458333333333333</v>
      </c>
      <c r="BP379" s="64">
        <f t="shared" si="71"/>
        <v>1.1458333333333333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1050</v>
      </c>
      <c r="Y383" s="387">
        <f t="shared" si="67"/>
        <v>1050</v>
      </c>
      <c r="Z383" s="36">
        <f>IFERROR(IF(Y383=0,"",ROUNDUP(Y383/H383,0)*0.02175),"")</f>
        <v>1.5225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1083.5999999999999</v>
      </c>
      <c r="BN383" s="64">
        <f t="shared" si="69"/>
        <v>1083.5999999999999</v>
      </c>
      <c r="BO383" s="64">
        <f t="shared" si="70"/>
        <v>1.4583333333333333</v>
      </c>
      <c r="BP383" s="64">
        <f t="shared" si="71"/>
        <v>1.4583333333333333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125</v>
      </c>
      <c r="Y387" s="388">
        <f>IFERROR(Y378/H378,"0")+IFERROR(Y379/H379,"0")+IFERROR(Y380/H380,"0")+IFERROR(Y381/H381,"0")+IFERROR(Y382/H382,"0")+IFERROR(Y383/H383,"0")+IFERROR(Y384/H384,"0")+IFERROR(Y385/H385,"0")+IFERROR(Y386/H386,"0")</f>
        <v>125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2.71875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1875</v>
      </c>
      <c r="Y388" s="388">
        <f>IFERROR(SUM(Y378:Y386),"0")</f>
        <v>1875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960</v>
      </c>
      <c r="Y390" s="387">
        <f>IFERROR(IF(X390="",0,CEILING((X390/$H390),1)*$H390),"")</f>
        <v>960</v>
      </c>
      <c r="Z390" s="36">
        <f>IFERROR(IF(Y390=0,"",ROUNDUP(Y390/H390,0)*0.02175),"")</f>
        <v>1.3919999999999999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990.72</v>
      </c>
      <c r="BN390" s="64">
        <f>IFERROR(Y390*I390/H390,"0")</f>
        <v>990.72</v>
      </c>
      <c r="BO390" s="64">
        <f>IFERROR(1/J390*(X390/H390),"0")</f>
        <v>1.3333333333333333</v>
      </c>
      <c r="BP390" s="64">
        <f>IFERROR(1/J390*(Y390/H390),"0")</f>
        <v>1.3333333333333333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64</v>
      </c>
      <c r="Y392" s="388">
        <f>IFERROR(Y390/H390,"0")+IFERROR(Y391/H391,"0")</f>
        <v>64</v>
      </c>
      <c r="Z392" s="388">
        <f>IFERROR(IF(Z390="",0,Z390),"0")+IFERROR(IF(Z391="",0,Z391),"0")</f>
        <v>1.3919999999999999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960</v>
      </c>
      <c r="Y393" s="388">
        <f>IFERROR(SUM(Y390:Y391),"0")</f>
        <v>960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225</v>
      </c>
      <c r="Y518" s="387">
        <f t="shared" ref="Y518:Y523" si="89">IFERROR(IF(X518="",0,CEILING((X518/$H518),1)*$H518),"")</f>
        <v>227.04000000000002</v>
      </c>
      <c r="Z518" s="36">
        <f>IFERROR(IF(Y518=0,"",ROUNDUP(Y518/H518,0)*0.01196),"")</f>
        <v>0.51427999999999996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240.34090909090909</v>
      </c>
      <c r="BN518" s="64">
        <f t="shared" ref="BN518:BN523" si="91">IFERROR(Y518*I518/H518,"0")</f>
        <v>242.51999999999998</v>
      </c>
      <c r="BO518" s="64">
        <f t="shared" ref="BO518:BO523" si="92">IFERROR(1/J518*(X518/H518),"0")</f>
        <v>0.40974650349650349</v>
      </c>
      <c r="BP518" s="64">
        <f t="shared" ref="BP518:BP523" si="93">IFERROR(1/J518*(Y518/H518),"0")</f>
        <v>0.41346153846153849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42.61363636363636</v>
      </c>
      <c r="Y524" s="388">
        <f>IFERROR(Y518/H518,"0")+IFERROR(Y519/H519,"0")+IFERROR(Y520/H520,"0")+IFERROR(Y521/H521,"0")+IFERROR(Y522/H522,"0")+IFERROR(Y523/H523,"0")</f>
        <v>43</v>
      </c>
      <c r="Z524" s="388">
        <f>IFERROR(IF(Z518="",0,Z518),"0")+IFERROR(IF(Z519="",0,Z519),"0")+IFERROR(IF(Z520="",0,Z520),"0")+IFERROR(IF(Z521="",0,Z521),"0")+IFERROR(IF(Z522="",0,Z522),"0")+IFERROR(IF(Z523="",0,Z523),"0")</f>
        <v>0.51427999999999996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225</v>
      </c>
      <c r="Y525" s="388">
        <f>IFERROR(SUM(Y518:Y523),"0")</f>
        <v>227.04000000000002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3585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3590.64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3727.2587112887113</v>
      </c>
      <c r="Y599" s="388">
        <f>IFERROR(SUM(BN22:BN595),"0")</f>
        <v>3733.2840000000001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6</v>
      </c>
      <c r="Y600" s="38">
        <f>ROUNDUP(SUM(BP22:BP595),0)</f>
        <v>6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3877.2587112887113</v>
      </c>
      <c r="Y601" s="388">
        <f>GrossWeightTotalR+PalletQtyTotalR*25</f>
        <v>3883.2840000000001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296.17407592407591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297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6.03878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302.40000000000003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226.2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2835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227.04000000000002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