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8218159-9753-46B8-86C5-39E6495DA5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Y300" i="1" s="1"/>
  <c r="P296" i="1"/>
  <c r="BP295" i="1"/>
  <c r="BO295" i="1"/>
  <c r="BN295" i="1"/>
  <c r="BM295" i="1"/>
  <c r="Z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O274" i="1"/>
  <c r="BM274" i="1"/>
  <c r="Y274" i="1"/>
  <c r="BO273" i="1"/>
  <c r="BM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P240" i="1" s="1"/>
  <c r="P240" i="1"/>
  <c r="X238" i="1"/>
  <c r="X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X189" i="1"/>
  <c r="X188" i="1"/>
  <c r="BO187" i="1"/>
  <c r="BM187" i="1"/>
  <c r="Y187" i="1"/>
  <c r="BP187" i="1" s="1"/>
  <c r="P187" i="1"/>
  <c r="BO186" i="1"/>
  <c r="BM186" i="1"/>
  <c r="Y186" i="1"/>
  <c r="P186" i="1"/>
  <c r="BO185" i="1"/>
  <c r="BM185" i="1"/>
  <c r="Y185" i="1"/>
  <c r="Y188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O179" i="1"/>
  <c r="BM179" i="1"/>
  <c r="Y179" i="1"/>
  <c r="P179" i="1"/>
  <c r="BO178" i="1"/>
  <c r="BM178" i="1"/>
  <c r="Y178" i="1"/>
  <c r="P178" i="1"/>
  <c r="BO177" i="1"/>
  <c r="BM177" i="1"/>
  <c r="Y177" i="1"/>
  <c r="Y183" i="1" s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X137" i="1"/>
  <c r="X136" i="1"/>
  <c r="BO135" i="1"/>
  <c r="BM135" i="1"/>
  <c r="Y135" i="1"/>
  <c r="P135" i="1"/>
  <c r="BO134" i="1"/>
  <c r="BM134" i="1"/>
  <c r="Y134" i="1"/>
  <c r="BP134" i="1" s="1"/>
  <c r="P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O118" i="1"/>
  <c r="BM118" i="1"/>
  <c r="Y118" i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O95" i="1"/>
  <c r="BM95" i="1"/>
  <c r="Y95" i="1"/>
  <c r="BO94" i="1"/>
  <c r="BM94" i="1"/>
  <c r="Y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P47" i="1"/>
  <c r="X45" i="1"/>
  <c r="X44" i="1"/>
  <c r="BO43" i="1"/>
  <c r="BM43" i="1"/>
  <c r="Y43" i="1"/>
  <c r="P43" i="1"/>
  <c r="X41" i="1"/>
  <c r="X40" i="1"/>
  <c r="BO39" i="1"/>
  <c r="BM39" i="1"/>
  <c r="Y39" i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O33" i="1"/>
  <c r="BM33" i="1"/>
  <c r="Y33" i="1"/>
  <c r="BO32" i="1"/>
  <c r="BM32" i="1"/>
  <c r="Y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7" i="1" s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BP251" i="1" l="1"/>
  <c r="BN251" i="1"/>
  <c r="BP264" i="1"/>
  <c r="BN264" i="1"/>
  <c r="Z264" i="1"/>
  <c r="BP299" i="1"/>
  <c r="BN299" i="1"/>
  <c r="Z299" i="1"/>
  <c r="BP339" i="1"/>
  <c r="BN339" i="1"/>
  <c r="Z339" i="1"/>
  <c r="BP382" i="1"/>
  <c r="BN382" i="1"/>
  <c r="Z382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Z29" i="1"/>
  <c r="BN29" i="1"/>
  <c r="Z55" i="1"/>
  <c r="BN55" i="1"/>
  <c r="Z70" i="1"/>
  <c r="BN70" i="1"/>
  <c r="Z73" i="1"/>
  <c r="BN73" i="1"/>
  <c r="Y82" i="1"/>
  <c r="Z80" i="1"/>
  <c r="BN80" i="1"/>
  <c r="Z103" i="1"/>
  <c r="BN103" i="1"/>
  <c r="Z116" i="1"/>
  <c r="BN116" i="1"/>
  <c r="Z127" i="1"/>
  <c r="BN127" i="1"/>
  <c r="Z132" i="1"/>
  <c r="BN132" i="1"/>
  <c r="Z133" i="1"/>
  <c r="BN133" i="1"/>
  <c r="Z150" i="1"/>
  <c r="BN150" i="1"/>
  <c r="Z172" i="1"/>
  <c r="BN172" i="1"/>
  <c r="Z187" i="1"/>
  <c r="BN187" i="1"/>
  <c r="Z193" i="1"/>
  <c r="BN193" i="1"/>
  <c r="Z206" i="1"/>
  <c r="BN206" i="1"/>
  <c r="Z220" i="1"/>
  <c r="BN220" i="1"/>
  <c r="Z230" i="1"/>
  <c r="BN230" i="1"/>
  <c r="Z240" i="1"/>
  <c r="BN240" i="1"/>
  <c r="Z251" i="1"/>
  <c r="P608" i="1"/>
  <c r="Y284" i="1"/>
  <c r="BP283" i="1"/>
  <c r="BN283" i="1"/>
  <c r="Z283" i="1"/>
  <c r="Z284" i="1" s="1"/>
  <c r="BP288" i="1"/>
  <c r="BN288" i="1"/>
  <c r="Z288" i="1"/>
  <c r="BP325" i="1"/>
  <c r="BN325" i="1"/>
  <c r="Z325" i="1"/>
  <c r="BP361" i="1"/>
  <c r="BN361" i="1"/>
  <c r="Z361" i="1"/>
  <c r="BP396" i="1"/>
  <c r="BN396" i="1"/>
  <c r="Z396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BP569" i="1"/>
  <c r="BN569" i="1"/>
  <c r="Z569" i="1"/>
  <c r="Y291" i="1"/>
  <c r="BP31" i="1"/>
  <c r="BN31" i="1"/>
  <c r="Z31" i="1"/>
  <c r="BP33" i="1"/>
  <c r="BN33" i="1"/>
  <c r="Z33" i="1"/>
  <c r="BP57" i="1"/>
  <c r="BN57" i="1"/>
  <c r="Z57" i="1"/>
  <c r="Y90" i="1"/>
  <c r="BP84" i="1"/>
  <c r="BN84" i="1"/>
  <c r="Z84" i="1"/>
  <c r="Y99" i="1"/>
  <c r="BP93" i="1"/>
  <c r="BN93" i="1"/>
  <c r="Z93" i="1"/>
  <c r="BP95" i="1"/>
  <c r="BN95" i="1"/>
  <c r="Z95" i="1"/>
  <c r="BP108" i="1"/>
  <c r="BN108" i="1"/>
  <c r="Z108" i="1"/>
  <c r="BP118" i="1"/>
  <c r="BN118" i="1"/>
  <c r="Z118" i="1"/>
  <c r="BP135" i="1"/>
  <c r="BN135" i="1"/>
  <c r="Z135" i="1"/>
  <c r="BP155" i="1"/>
  <c r="BN155" i="1"/>
  <c r="Z155" i="1"/>
  <c r="BP178" i="1"/>
  <c r="BN178" i="1"/>
  <c r="Z178" i="1"/>
  <c r="BP179" i="1"/>
  <c r="BN179" i="1"/>
  <c r="Z179" i="1"/>
  <c r="BP195" i="1"/>
  <c r="BN195" i="1"/>
  <c r="Z195" i="1"/>
  <c r="Y212" i="1"/>
  <c r="BP210" i="1"/>
  <c r="BN210" i="1"/>
  <c r="Z210" i="1"/>
  <c r="BP222" i="1"/>
  <c r="BN222" i="1"/>
  <c r="Z222" i="1"/>
  <c r="BP232" i="1"/>
  <c r="BN232" i="1"/>
  <c r="Z232" i="1"/>
  <c r="BP242" i="1"/>
  <c r="BN242" i="1"/>
  <c r="Z242" i="1"/>
  <c r="BP253" i="1"/>
  <c r="BN253" i="1"/>
  <c r="Z253" i="1"/>
  <c r="BP266" i="1"/>
  <c r="BN266" i="1"/>
  <c r="Z266" i="1"/>
  <c r="BP274" i="1"/>
  <c r="BN274" i="1"/>
  <c r="Z274" i="1"/>
  <c r="BP290" i="1"/>
  <c r="BN290" i="1"/>
  <c r="Z290" i="1"/>
  <c r="S608" i="1"/>
  <c r="Y305" i="1"/>
  <c r="BP304" i="1"/>
  <c r="BN304" i="1"/>
  <c r="Z304" i="1"/>
  <c r="Z305" i="1" s="1"/>
  <c r="Y310" i="1"/>
  <c r="BP309" i="1"/>
  <c r="BN309" i="1"/>
  <c r="Z309" i="1"/>
  <c r="Z310" i="1" s="1"/>
  <c r="Y315" i="1"/>
  <c r="BP313" i="1"/>
  <c r="BN313" i="1"/>
  <c r="Z313" i="1"/>
  <c r="BP331" i="1"/>
  <c r="BN331" i="1"/>
  <c r="Z331" i="1"/>
  <c r="BP341" i="1"/>
  <c r="BN341" i="1"/>
  <c r="Z341" i="1"/>
  <c r="X598" i="1"/>
  <c r="Z27" i="1"/>
  <c r="BN27" i="1"/>
  <c r="BP32" i="1"/>
  <c r="BN32" i="1"/>
  <c r="Z32" i="1"/>
  <c r="Y41" i="1"/>
  <c r="Y40" i="1"/>
  <c r="BP39" i="1"/>
  <c r="BN39" i="1"/>
  <c r="Z39" i="1"/>
  <c r="Z40" i="1" s="1"/>
  <c r="Y45" i="1"/>
  <c r="Y44" i="1"/>
  <c r="BP43" i="1"/>
  <c r="BN43" i="1"/>
  <c r="Z43" i="1"/>
  <c r="Z44" i="1" s="1"/>
  <c r="Y49" i="1"/>
  <c r="Y48" i="1"/>
  <c r="BP47" i="1"/>
  <c r="BN47" i="1"/>
  <c r="Z47" i="1"/>
  <c r="Z48" i="1" s="1"/>
  <c r="BP53" i="1"/>
  <c r="BN53" i="1"/>
  <c r="Z53" i="1"/>
  <c r="BP68" i="1"/>
  <c r="BN68" i="1"/>
  <c r="Z68" i="1"/>
  <c r="BP88" i="1"/>
  <c r="BN88" i="1"/>
  <c r="Z88" i="1"/>
  <c r="BP94" i="1"/>
  <c r="BN94" i="1"/>
  <c r="Z94" i="1"/>
  <c r="Y105" i="1"/>
  <c r="BP101" i="1"/>
  <c r="BN101" i="1"/>
  <c r="Z101" i="1"/>
  <c r="Y120" i="1"/>
  <c r="BP114" i="1"/>
  <c r="BN114" i="1"/>
  <c r="Z114" i="1"/>
  <c r="BP125" i="1"/>
  <c r="BN125" i="1"/>
  <c r="Z125" i="1"/>
  <c r="BP144" i="1"/>
  <c r="BN144" i="1"/>
  <c r="Z144" i="1"/>
  <c r="Y167" i="1"/>
  <c r="BP165" i="1"/>
  <c r="BN165" i="1"/>
  <c r="Z165" i="1"/>
  <c r="Y189" i="1"/>
  <c r="BP185" i="1"/>
  <c r="BN185" i="1"/>
  <c r="Z185" i="1"/>
  <c r="BP199" i="1"/>
  <c r="BN199" i="1"/>
  <c r="Z199" i="1"/>
  <c r="BP218" i="1"/>
  <c r="BN218" i="1"/>
  <c r="Z218" i="1"/>
  <c r="BP228" i="1"/>
  <c r="BN228" i="1"/>
  <c r="Z228" i="1"/>
  <c r="BP236" i="1"/>
  <c r="BN236" i="1"/>
  <c r="Z236" i="1"/>
  <c r="BP249" i="1"/>
  <c r="BN249" i="1"/>
  <c r="Z249" i="1"/>
  <c r="M608" i="1"/>
  <c r="BP262" i="1"/>
  <c r="BN262" i="1"/>
  <c r="Z262" i="1"/>
  <c r="BP273" i="1"/>
  <c r="BN273" i="1"/>
  <c r="Z273" i="1"/>
  <c r="BP278" i="1"/>
  <c r="BN278" i="1"/>
  <c r="Z278" i="1"/>
  <c r="BP297" i="1"/>
  <c r="BN297" i="1"/>
  <c r="Z297" i="1"/>
  <c r="BP323" i="1"/>
  <c r="BN323" i="1"/>
  <c r="Z323" i="1"/>
  <c r="BP337" i="1"/>
  <c r="BN337" i="1"/>
  <c r="Z337" i="1"/>
  <c r="BP355" i="1"/>
  <c r="BN355" i="1"/>
  <c r="Z355" i="1"/>
  <c r="BP359" i="1"/>
  <c r="BN359" i="1"/>
  <c r="Z359" i="1"/>
  <c r="BP380" i="1"/>
  <c r="BN380" i="1"/>
  <c r="Z380" i="1"/>
  <c r="BP390" i="1"/>
  <c r="BN390" i="1"/>
  <c r="Z390" i="1"/>
  <c r="BP420" i="1"/>
  <c r="BN420" i="1"/>
  <c r="Z420" i="1"/>
  <c r="BP442" i="1"/>
  <c r="BN442" i="1"/>
  <c r="Z442" i="1"/>
  <c r="BP451" i="1"/>
  <c r="BN451" i="1"/>
  <c r="Z451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BP583" i="1"/>
  <c r="BN583" i="1"/>
  <c r="Z583" i="1"/>
  <c r="Y593" i="1"/>
  <c r="Y592" i="1"/>
  <c r="BP591" i="1"/>
  <c r="BN591" i="1"/>
  <c r="Z591" i="1"/>
  <c r="Z592" i="1" s="1"/>
  <c r="Y137" i="1"/>
  <c r="Y146" i="1"/>
  <c r="H608" i="1"/>
  <c r="Y238" i="1"/>
  <c r="Y279" i="1"/>
  <c r="R608" i="1"/>
  <c r="Y316" i="1"/>
  <c r="U608" i="1"/>
  <c r="Y350" i="1"/>
  <c r="V608" i="1"/>
  <c r="Y367" i="1"/>
  <c r="BP366" i="1"/>
  <c r="BN366" i="1"/>
  <c r="Z366" i="1"/>
  <c r="Z367" i="1" s="1"/>
  <c r="Y374" i="1"/>
  <c r="BP370" i="1"/>
  <c r="BN370" i="1"/>
  <c r="Z370" i="1"/>
  <c r="BP384" i="1"/>
  <c r="BN384" i="1"/>
  <c r="Z384" i="1"/>
  <c r="BP402" i="1"/>
  <c r="BN402" i="1"/>
  <c r="Z402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AE608" i="1"/>
  <c r="Y584" i="1"/>
  <c r="BP582" i="1"/>
  <c r="BN582" i="1"/>
  <c r="Z582" i="1"/>
  <c r="Z584" i="1" s="1"/>
  <c r="Y357" i="1"/>
  <c r="Y356" i="1"/>
  <c r="Y362" i="1"/>
  <c r="Y399" i="1"/>
  <c r="F9" i="1"/>
  <c r="J9" i="1"/>
  <c r="F10" i="1"/>
  <c r="Y36" i="1"/>
  <c r="Y60" i="1"/>
  <c r="Y64" i="1"/>
  <c r="Y76" i="1"/>
  <c r="Y81" i="1"/>
  <c r="Y91" i="1"/>
  <c r="Y98" i="1"/>
  <c r="Y104" i="1"/>
  <c r="Y111" i="1"/>
  <c r="Y119" i="1"/>
  <c r="Y128" i="1"/>
  <c r="Y136" i="1"/>
  <c r="Y147" i="1"/>
  <c r="Y151" i="1"/>
  <c r="Y158" i="1"/>
  <c r="Y162" i="1"/>
  <c r="Y168" i="1"/>
  <c r="Y175" i="1"/>
  <c r="BP180" i="1"/>
  <c r="BN180" i="1"/>
  <c r="Z180" i="1"/>
  <c r="BP194" i="1"/>
  <c r="BN194" i="1"/>
  <c r="Z194" i="1"/>
  <c r="BP198" i="1"/>
  <c r="BN198" i="1"/>
  <c r="Z198" i="1"/>
  <c r="BP211" i="1"/>
  <c r="BN211" i="1"/>
  <c r="Z211" i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Y246" i="1"/>
  <c r="BP243" i="1"/>
  <c r="BN243" i="1"/>
  <c r="Z243" i="1"/>
  <c r="BP252" i="1"/>
  <c r="BN252" i="1"/>
  <c r="Z252" i="1"/>
  <c r="BP256" i="1"/>
  <c r="BN256" i="1"/>
  <c r="Z256" i="1"/>
  <c r="H9" i="1"/>
  <c r="B608" i="1"/>
  <c r="X599" i="1"/>
  <c r="X601" i="1" s="1"/>
  <c r="X600" i="1"/>
  <c r="X602" i="1"/>
  <c r="Y24" i="1"/>
  <c r="Z26" i="1"/>
  <c r="Z36" i="1" s="1"/>
  <c r="BN26" i="1"/>
  <c r="BP26" i="1"/>
  <c r="Z28" i="1"/>
  <c r="BN28" i="1"/>
  <c r="Z30" i="1"/>
  <c r="BN30" i="1"/>
  <c r="Z34" i="1"/>
  <c r="BN34" i="1"/>
  <c r="C608" i="1"/>
  <c r="Z54" i="1"/>
  <c r="BN54" i="1"/>
  <c r="Z56" i="1"/>
  <c r="BN56" i="1"/>
  <c r="Z58" i="1"/>
  <c r="BN58" i="1"/>
  <c r="Y59" i="1"/>
  <c r="Z62" i="1"/>
  <c r="Z64" i="1" s="1"/>
  <c r="BN62" i="1"/>
  <c r="BP62" i="1"/>
  <c r="D608" i="1"/>
  <c r="Z69" i="1"/>
  <c r="BN69" i="1"/>
  <c r="Z71" i="1"/>
  <c r="BN71" i="1"/>
  <c r="Z72" i="1"/>
  <c r="BN72" i="1"/>
  <c r="Z74" i="1"/>
  <c r="BN74" i="1"/>
  <c r="Y75" i="1"/>
  <c r="Z78" i="1"/>
  <c r="Z81" i="1" s="1"/>
  <c r="BN78" i="1"/>
  <c r="BP78" i="1"/>
  <c r="Z79" i="1"/>
  <c r="BN79" i="1"/>
  <c r="Z85" i="1"/>
  <c r="BN85" i="1"/>
  <c r="Z87" i="1"/>
  <c r="BN87" i="1"/>
  <c r="Z89" i="1"/>
  <c r="BN89" i="1"/>
  <c r="Z96" i="1"/>
  <c r="BN96" i="1"/>
  <c r="Z102" i="1"/>
  <c r="Z104" i="1" s="1"/>
  <c r="BN102" i="1"/>
  <c r="E608" i="1"/>
  <c r="Z109" i="1"/>
  <c r="Z111" i="1" s="1"/>
  <c r="BN109" i="1"/>
  <c r="Y112" i="1"/>
  <c r="Z115" i="1"/>
  <c r="BN115" i="1"/>
  <c r="Z117" i="1"/>
  <c r="BN117" i="1"/>
  <c r="F608" i="1"/>
  <c r="Z124" i="1"/>
  <c r="BN124" i="1"/>
  <c r="Z126" i="1"/>
  <c r="BN126" i="1"/>
  <c r="Y129" i="1"/>
  <c r="Z131" i="1"/>
  <c r="BN131" i="1"/>
  <c r="BP131" i="1"/>
  <c r="Z134" i="1"/>
  <c r="BN134" i="1"/>
  <c r="Z140" i="1"/>
  <c r="BN140" i="1"/>
  <c r="Z141" i="1"/>
  <c r="BN141" i="1"/>
  <c r="Z143" i="1"/>
  <c r="BN143" i="1"/>
  <c r="Z145" i="1"/>
  <c r="BN145" i="1"/>
  <c r="Z149" i="1"/>
  <c r="Z151" i="1" s="1"/>
  <c r="BN149" i="1"/>
  <c r="BP149" i="1"/>
  <c r="G608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4" i="1" s="1"/>
  <c r="BN171" i="1"/>
  <c r="BP171" i="1"/>
  <c r="Z173" i="1"/>
  <c r="BN173" i="1"/>
  <c r="Y174" i="1"/>
  <c r="Z177" i="1"/>
  <c r="Z182" i="1" s="1"/>
  <c r="BN177" i="1"/>
  <c r="BP177" i="1"/>
  <c r="Y182" i="1"/>
  <c r="Z188" i="1"/>
  <c r="BP186" i="1"/>
  <c r="BN186" i="1"/>
  <c r="Z186" i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1" i="1"/>
  <c r="BN241" i="1"/>
  <c r="Z241" i="1"/>
  <c r="Z245" i="1" s="1"/>
  <c r="Y245" i="1"/>
  <c r="Y258" i="1"/>
  <c r="BP250" i="1"/>
  <c r="BN250" i="1"/>
  <c r="Z250" i="1"/>
  <c r="Z257" i="1" s="1"/>
  <c r="BP254" i="1"/>
  <c r="BN254" i="1"/>
  <c r="Z254" i="1"/>
  <c r="I608" i="1"/>
  <c r="Y201" i="1"/>
  <c r="K608" i="1"/>
  <c r="Y257" i="1"/>
  <c r="Z261" i="1"/>
  <c r="BN261" i="1"/>
  <c r="BP261" i="1"/>
  <c r="Z263" i="1"/>
  <c r="BN263" i="1"/>
  <c r="Z265" i="1"/>
  <c r="BN265" i="1"/>
  <c r="Z267" i="1"/>
  <c r="BN267" i="1"/>
  <c r="Y270" i="1"/>
  <c r="O608" i="1"/>
  <c r="Z275" i="1"/>
  <c r="BN275" i="1"/>
  <c r="BP275" i="1"/>
  <c r="Z277" i="1"/>
  <c r="BN277" i="1"/>
  <c r="Y280" i="1"/>
  <c r="Y285" i="1"/>
  <c r="Q608" i="1"/>
  <c r="Z289" i="1"/>
  <c r="Z291" i="1" s="1"/>
  <c r="BN289" i="1"/>
  <c r="BP289" i="1"/>
  <c r="Y292" i="1"/>
  <c r="Z296" i="1"/>
  <c r="BN296" i="1"/>
  <c r="BP296" i="1"/>
  <c r="Z298" i="1"/>
  <c r="BN298" i="1"/>
  <c r="Y301" i="1"/>
  <c r="Y306" i="1"/>
  <c r="T608" i="1"/>
  <c r="Y311" i="1"/>
  <c r="Z314" i="1"/>
  <c r="Z315" i="1" s="1"/>
  <c r="BN314" i="1"/>
  <c r="BP314" i="1"/>
  <c r="Z319" i="1"/>
  <c r="BN319" i="1"/>
  <c r="BP319" i="1"/>
  <c r="Z322" i="1"/>
  <c r="BN322" i="1"/>
  <c r="Z324" i="1"/>
  <c r="BN324" i="1"/>
  <c r="Z326" i="1"/>
  <c r="BN326" i="1"/>
  <c r="Y327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Y363" i="1"/>
  <c r="BP371" i="1"/>
  <c r="BN371" i="1"/>
  <c r="Z371" i="1"/>
  <c r="Z373" i="1" s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BP528" i="1"/>
  <c r="BN528" i="1"/>
  <c r="Z528" i="1"/>
  <c r="Z530" i="1" s="1"/>
  <c r="Y530" i="1"/>
  <c r="Y269" i="1"/>
  <c r="Y328" i="1"/>
  <c r="Y335" i="1"/>
  <c r="BP330" i="1"/>
  <c r="BN330" i="1"/>
  <c r="Z330" i="1"/>
  <c r="Z334" i="1" s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BP360" i="1"/>
  <c r="BN360" i="1"/>
  <c r="Z360" i="1"/>
  <c r="Z362" i="1" s="1"/>
  <c r="BP379" i="1"/>
  <c r="BN379" i="1"/>
  <c r="Z379" i="1"/>
  <c r="BP383" i="1"/>
  <c r="BN383" i="1"/>
  <c r="Z383" i="1"/>
  <c r="Z387" i="1" s="1"/>
  <c r="Y387" i="1"/>
  <c r="BP391" i="1"/>
  <c r="BN391" i="1"/>
  <c r="Z391" i="1"/>
  <c r="Z392" i="1" s="1"/>
  <c r="Y393" i="1"/>
  <c r="Y398" i="1"/>
  <c r="BP395" i="1"/>
  <c r="BN395" i="1"/>
  <c r="Z395" i="1"/>
  <c r="X608" i="1"/>
  <c r="Y412" i="1"/>
  <c r="BP407" i="1"/>
  <c r="BN407" i="1"/>
  <c r="Z407" i="1"/>
  <c r="Z411" i="1" s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54" i="1" l="1"/>
  <c r="Z349" i="1"/>
  <c r="Z343" i="1"/>
  <c r="Z356" i="1"/>
  <c r="Z571" i="1"/>
  <c r="Z146" i="1"/>
  <c r="Z128" i="1"/>
  <c r="Z59" i="1"/>
  <c r="Y600" i="1"/>
  <c r="Y602" i="1"/>
  <c r="Z524" i="1"/>
  <c r="Z510" i="1"/>
  <c r="Z398" i="1"/>
  <c r="Z327" i="1"/>
  <c r="Z300" i="1"/>
  <c r="Z279" i="1"/>
  <c r="Z119" i="1"/>
  <c r="Z98" i="1"/>
  <c r="Z90" i="1"/>
  <c r="Z75" i="1"/>
  <c r="Y599" i="1"/>
  <c r="Z237" i="1"/>
  <c r="Z212" i="1"/>
  <c r="Y601" i="1"/>
  <c r="Z578" i="1"/>
  <c r="Z564" i="1"/>
  <c r="Z458" i="1"/>
  <c r="Z223" i="1"/>
  <c r="Z547" i="1"/>
  <c r="Z492" i="1"/>
  <c r="Z481" i="1"/>
  <c r="Z424" i="1"/>
  <c r="Z269" i="1"/>
  <c r="Z136" i="1"/>
  <c r="Y598" i="1"/>
  <c r="Z201" i="1"/>
  <c r="Z603" i="1" l="1"/>
</calcChain>
</file>

<file path=xl/sharedStrings.xml><?xml version="1.0" encoding="utf-8"?>
<sst xmlns="http://schemas.openxmlformats.org/spreadsheetml/2006/main" count="2493" uniqueCount="797">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</sst>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3" zoomScaleNormal="100" zoomScaleSheetLayoutView="100" workbookViewId="0">
      <selection activeCell="AA604" sqref="AA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45563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Суббота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20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21</v>
      </c>
      <c r="Q10" s="594"/>
      <c r="R10" s="595"/>
      <c r="U10" s="24" t="s">
        <v>22</v>
      </c>
      <c r="V10" s="444" t="s">
        <v>23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11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10"/>
      <c r="R17" s="510"/>
      <c r="S17" s="510"/>
      <c r="T17" s="511"/>
      <c r="U17" s="774" t="s">
        <v>50</v>
      </c>
      <c r="V17" s="537"/>
      <c r="W17" s="439" t="s">
        <v>51</v>
      </c>
      <c r="X17" s="439" t="s">
        <v>52</v>
      </c>
      <c r="Y17" s="775" t="s">
        <v>53</v>
      </c>
      <c r="Z17" s="439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2"/>
      <c r="AF17" s="733"/>
      <c r="AG17" s="523"/>
      <c r="BD17" s="636" t="s">
        <v>59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60</v>
      </c>
      <c r="V18" s="380" t="s">
        <v>61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62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107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17</v>
      </c>
      <c r="Y53" s="387">
        <f t="shared" ref="Y53:Y58" si="6">IFERROR(IF(X53="",0,CEILING((X53/$H53),1)*$H53),"")</f>
        <v>21.6</v>
      </c>
      <c r="Z53" s="36">
        <f>IFERROR(IF(Y53=0,"",ROUNDUP(Y53/H53,0)*0.02175),"")</f>
        <v>4.3499999999999997E-2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17.755555555555553</v>
      </c>
      <c r="BN53" s="64">
        <f t="shared" ref="BN53:BN58" si="8">IFERROR(Y53*I53/H53,"0")</f>
        <v>22.56</v>
      </c>
      <c r="BO53" s="64">
        <f t="shared" ref="BO53:BO58" si="9">IFERROR(1/J53*(X53/H53),"0")</f>
        <v>2.8108465608465603E-2</v>
      </c>
      <c r="BP53" s="64">
        <f t="shared" ref="BP53:BP58" si="10">IFERROR(1/J53*(Y53/H53),"0")</f>
        <v>3.5714285714285712E-2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207</v>
      </c>
      <c r="Y55" s="387">
        <f t="shared" si="6"/>
        <v>212.79999999999998</v>
      </c>
      <c r="Z55" s="36">
        <f>IFERROR(IF(Y55=0,"",ROUNDUP(Y55/H55,0)*0.02175),"")</f>
        <v>0.41324999999999995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215.87142857142857</v>
      </c>
      <c r="BN55" s="64">
        <f t="shared" si="8"/>
        <v>221.92000000000002</v>
      </c>
      <c r="BO55" s="64">
        <f t="shared" si="9"/>
        <v>0.33003826530612246</v>
      </c>
      <c r="BP55" s="64">
        <f t="shared" si="10"/>
        <v>0.33928571428571425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20.05621693121693</v>
      </c>
      <c r="Y59" s="388">
        <f>IFERROR(Y53/H53,"0")+IFERROR(Y54/H54,"0")+IFERROR(Y55/H55,"0")+IFERROR(Y56/H56,"0")+IFERROR(Y57/H57,"0")+IFERROR(Y58/H58,"0")</f>
        <v>21</v>
      </c>
      <c r="Z59" s="388">
        <f>IFERROR(IF(Z53="",0,Z53),"0")+IFERROR(IF(Z54="",0,Z54),"0")+IFERROR(IF(Z55="",0,Z55),"0")+IFERROR(IF(Z56="",0,Z56),"0")+IFERROR(IF(Z57="",0,Z57),"0")+IFERROR(IF(Z58="",0,Z58),"0")</f>
        <v>0.45674999999999993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224</v>
      </c>
      <c r="Y60" s="388">
        <f>IFERROR(SUM(Y53:Y58),"0")</f>
        <v>234.39999999999998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44</v>
      </c>
      <c r="Y88" s="387">
        <f t="shared" si="16"/>
        <v>45</v>
      </c>
      <c r="Z88" s="36">
        <f>IFERROR(IF(Y88=0,"",ROUNDUP(Y88/H88,0)*0.00502),"")</f>
        <v>0.1255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46.444444444444443</v>
      </c>
      <c r="BN88" s="64">
        <f t="shared" si="18"/>
        <v>47.5</v>
      </c>
      <c r="BO88" s="64">
        <f t="shared" si="19"/>
        <v>0.10446343779677113</v>
      </c>
      <c r="BP88" s="64">
        <f t="shared" si="20"/>
        <v>0.10683760683760685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54</v>
      </c>
      <c r="Y89" s="387">
        <f t="shared" si="16"/>
        <v>54</v>
      </c>
      <c r="Z89" s="36">
        <f>IFERROR(IF(Y89=0,"",ROUNDUP(Y89/H89,0)*0.00502),"")</f>
        <v>0.15060000000000001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56.999999999999993</v>
      </c>
      <c r="BN89" s="64">
        <f t="shared" si="18"/>
        <v>56.999999999999993</v>
      </c>
      <c r="BO89" s="64">
        <f t="shared" si="19"/>
        <v>0.12820512820512822</v>
      </c>
      <c r="BP89" s="64">
        <f t="shared" si="20"/>
        <v>0.12820512820512822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54.444444444444443</v>
      </c>
      <c r="Y90" s="388">
        <f>IFERROR(Y84/H84,"0")+IFERROR(Y85/H85,"0")+IFERROR(Y86/H86,"0")+IFERROR(Y87/H87,"0")+IFERROR(Y88/H88,"0")+IFERROR(Y89/H89,"0")</f>
        <v>55</v>
      </c>
      <c r="Z90" s="388">
        <f>IFERROR(IF(Z84="",0,Z84),"0")+IFERROR(IF(Z85="",0,Z85),"0")+IFERROR(IF(Z86="",0,Z86),"0")+IFERROR(IF(Z87="",0,Z87),"0")+IFERROR(IF(Z88="",0,Z88),"0")+IFERROR(IF(Z89="",0,Z89),"0")</f>
        <v>0.27610000000000001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98</v>
      </c>
      <c r="Y91" s="388">
        <f>IFERROR(SUM(Y84:Y89),"0")</f>
        <v>99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5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6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116</v>
      </c>
      <c r="Y102" s="387">
        <f>IFERROR(IF(X102="",0,CEILING((X102/$H102),1)*$H102),"")</f>
        <v>117.60000000000001</v>
      </c>
      <c r="Z102" s="36">
        <f>IFERROR(IF(Y102=0,"",ROUNDUP(Y102/H102,0)*0.02175),"")</f>
        <v>0.30449999999999999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123.78857142857143</v>
      </c>
      <c r="BN102" s="64">
        <f>IFERROR(Y102*I102/H102,"0")</f>
        <v>125.49600000000001</v>
      </c>
      <c r="BO102" s="64">
        <f>IFERROR(1/J102*(X102/H102),"0")</f>
        <v>0.24659863945578228</v>
      </c>
      <c r="BP102" s="64">
        <f>IFERROR(1/J102*(Y102/H102),"0")</f>
        <v>0.25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18</v>
      </c>
      <c r="Y103" s="387">
        <f>IFERROR(IF(X103="",0,CEILING((X103/$H103),1)*$H103),"")</f>
        <v>19.2</v>
      </c>
      <c r="Z103" s="36">
        <f>IFERROR(IF(Y103=0,"",ROUNDUP(Y103/H103,0)*0.00753),"")</f>
        <v>6.0240000000000002E-2</v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19.500000000000004</v>
      </c>
      <c r="BN103" s="64">
        <f>IFERROR(Y103*I103/H103,"0")</f>
        <v>20.8</v>
      </c>
      <c r="BO103" s="64">
        <f>IFERROR(1/J103*(X103/H103),"0")</f>
        <v>4.8076923076923073E-2</v>
      </c>
      <c r="BP103" s="64">
        <f>IFERROR(1/J103*(Y103/H103),"0")</f>
        <v>5.128205128205128E-2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21.30952380952381</v>
      </c>
      <c r="Y104" s="388">
        <f>IFERROR(Y101/H101,"0")+IFERROR(Y102/H102,"0")+IFERROR(Y103/H103,"0")</f>
        <v>22</v>
      </c>
      <c r="Z104" s="388">
        <f>IFERROR(IF(Z101="",0,Z101),"0")+IFERROR(IF(Z102="",0,Z102),"0")+IFERROR(IF(Z103="",0,Z103),"0")</f>
        <v>0.36474000000000001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134</v>
      </c>
      <c r="Y105" s="388">
        <f>IFERROR(SUM(Y101:Y103),"0")</f>
        <v>136.80000000000001</v>
      </c>
      <c r="Z105" s="37"/>
      <c r="AA105" s="389"/>
      <c r="AB105" s="389"/>
      <c r="AC105" s="389"/>
    </row>
    <row r="106" spans="1:68" ht="16.5" customHeight="1" x14ac:dyDescent="0.25">
      <c r="A106" s="437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551</v>
      </c>
      <c r="Y108" s="387">
        <f>IFERROR(IF(X108="",0,CEILING((X108/$H108),1)*$H108),"")</f>
        <v>561.6</v>
      </c>
      <c r="Z108" s="36">
        <f>IFERROR(IF(Y108=0,"",ROUNDUP(Y108/H108,0)*0.02175),"")</f>
        <v>1.131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575.48888888888882</v>
      </c>
      <c r="BN108" s="64">
        <f>IFERROR(Y108*I108/H108,"0")</f>
        <v>586.55999999999995</v>
      </c>
      <c r="BO108" s="64">
        <f>IFERROR(1/J108*(X108/H108),"0")</f>
        <v>0.91104497354497338</v>
      </c>
      <c r="BP108" s="64">
        <f>IFERROR(1/J108*(Y108/H108),"0")</f>
        <v>0.92857142857142849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51.018518518518512</v>
      </c>
      <c r="Y111" s="388">
        <f>IFERROR(Y108/H108,"0")+IFERROR(Y109/H109,"0")+IFERROR(Y110/H110,"0")</f>
        <v>52</v>
      </c>
      <c r="Z111" s="388">
        <f>IFERROR(IF(Z108="",0,Z108),"0")+IFERROR(IF(Z109="",0,Z109),"0")+IFERROR(IF(Z110="",0,Z110),"0")</f>
        <v>1.131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551</v>
      </c>
      <c r="Y112" s="388">
        <f>IFERROR(SUM(Y108:Y110),"0")</f>
        <v>561.6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32</v>
      </c>
      <c r="Y116" s="387">
        <f>IFERROR(IF(X116="",0,CEILING((X116/$H116),1)*$H116),"")</f>
        <v>32.400000000000006</v>
      </c>
      <c r="Z116" s="36">
        <f>IFERROR(IF(Y116=0,"",ROUNDUP(Y116/H116,0)*0.00753),"")</f>
        <v>9.0359999999999996E-2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35.223703703703698</v>
      </c>
      <c r="BN116" s="64">
        <f>IFERROR(Y116*I116/H116,"0")</f>
        <v>35.664000000000001</v>
      </c>
      <c r="BO116" s="64">
        <f>IFERROR(1/J116*(X116/H116),"0")</f>
        <v>7.5973409306742637E-2</v>
      </c>
      <c r="BP116" s="64">
        <f>IFERROR(1/J116*(Y116/H116),"0")</f>
        <v>7.6923076923076927E-2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118</v>
      </c>
      <c r="Y118" s="387">
        <f>IFERROR(IF(X118="",0,CEILING((X118/$H118),1)*$H118),"")</f>
        <v>118.80000000000001</v>
      </c>
      <c r="Z118" s="36">
        <f>IFERROR(IF(Y118=0,"",ROUNDUP(Y118/H118,0)*0.00937),"")</f>
        <v>0.41227999999999998</v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130.58666666666667</v>
      </c>
      <c r="BN118" s="64">
        <f>IFERROR(Y118*I118/H118,"0")</f>
        <v>131.47200000000001</v>
      </c>
      <c r="BO118" s="64">
        <f>IFERROR(1/J118*(X118/H118),"0")</f>
        <v>0.36419753086419754</v>
      </c>
      <c r="BP118" s="64">
        <f>IFERROR(1/J118*(Y118/H118),"0")</f>
        <v>0.36666666666666664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55.555555555555557</v>
      </c>
      <c r="Y119" s="388">
        <f>IFERROR(Y114/H114,"0")+IFERROR(Y115/H115,"0")+IFERROR(Y116/H116,"0")+IFERROR(Y117/H117,"0")+IFERROR(Y118/H118,"0")</f>
        <v>56</v>
      </c>
      <c r="Z119" s="388">
        <f>IFERROR(IF(Z114="",0,Z114),"0")+IFERROR(IF(Z115="",0,Z115),"0")+IFERROR(IF(Z116="",0,Z116),"0")+IFERROR(IF(Z117="",0,Z117),"0")+IFERROR(IF(Z118="",0,Z118),"0")</f>
        <v>0.50263999999999998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150</v>
      </c>
      <c r="Y120" s="388">
        <f>IFERROR(SUM(Y114:Y118),"0")</f>
        <v>151.20000000000002</v>
      </c>
      <c r="Z120" s="37"/>
      <c r="AA120" s="389"/>
      <c r="AB120" s="389"/>
      <c r="AC120" s="389"/>
    </row>
    <row r="121" spans="1:68" ht="16.5" customHeight="1" x14ac:dyDescent="0.25">
      <c r="A121" s="437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854</v>
      </c>
      <c r="Y124" s="387">
        <f>IFERROR(IF(X124="",0,CEILING((X124/$H124),1)*$H124),"")</f>
        <v>862.4</v>
      </c>
      <c r="Z124" s="36">
        <f>IFERROR(IF(Y124=0,"",ROUNDUP(Y124/H124,0)*0.02175),"")</f>
        <v>1.67475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890.6</v>
      </c>
      <c r="BN124" s="64">
        <f>IFERROR(Y124*I124/H124,"0")</f>
        <v>899.36000000000013</v>
      </c>
      <c r="BO124" s="64">
        <f>IFERROR(1/J124*(X124/H124),"0")</f>
        <v>1.3616071428571428</v>
      </c>
      <c r="BP124" s="64">
        <f>IFERROR(1/J124*(Y124/H124),"0")</f>
        <v>1.375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84</v>
      </c>
      <c r="Y126" s="387">
        <f>IFERROR(IF(X126="",0,CEILING((X126/$H126),1)*$H126),"")</f>
        <v>85.5</v>
      </c>
      <c r="Z126" s="36">
        <f>IFERROR(IF(Y126=0,"",ROUNDUP(Y126/H126,0)*0.00937),"")</f>
        <v>0.17802999999999999</v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88.48</v>
      </c>
      <c r="BN126" s="64">
        <f>IFERROR(Y126*I126/H126,"0")</f>
        <v>90.06</v>
      </c>
      <c r="BO126" s="64">
        <f>IFERROR(1/J126*(X126/H126),"0")</f>
        <v>0.15555555555555556</v>
      </c>
      <c r="BP126" s="64">
        <f>IFERROR(1/J126*(Y126/H126),"0")</f>
        <v>0.15833333333333333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94.916666666666671</v>
      </c>
      <c r="Y128" s="388">
        <f>IFERROR(Y123/H123,"0")+IFERROR(Y124/H124,"0")+IFERROR(Y125/H125,"0")+IFERROR(Y126/H126,"0")+IFERROR(Y127/H127,"0")</f>
        <v>96</v>
      </c>
      <c r="Z128" s="388">
        <f>IFERROR(IF(Z123="",0,Z123),"0")+IFERROR(IF(Z124="",0,Z124),"0")+IFERROR(IF(Z125="",0,Z125),"0")+IFERROR(IF(Z126="",0,Z126),"0")+IFERROR(IF(Z127="",0,Z127),"0")</f>
        <v>1.8527799999999999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938</v>
      </c>
      <c r="Y129" s="388">
        <f>IFERROR(SUM(Y123:Y127),"0")</f>
        <v>947.9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9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323</v>
      </c>
      <c r="Y132" s="387">
        <f>IFERROR(IF(X132="",0,CEILING((X132/$H132),1)*$H132),"")</f>
        <v>324</v>
      </c>
      <c r="Z132" s="36">
        <f>IFERROR(IF(Y132=0,"",ROUNDUP(Y132/H132,0)*0.02175),"")</f>
        <v>0.65249999999999997</v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337.3555555555555</v>
      </c>
      <c r="BN132" s="64">
        <f>IFERROR(Y132*I132/H132,"0")</f>
        <v>338.4</v>
      </c>
      <c r="BO132" s="64">
        <f>IFERROR(1/J132*(X132/H132),"0")</f>
        <v>0.53406084656084651</v>
      </c>
      <c r="BP132" s="64">
        <f>IFERROR(1/J132*(Y132/H132),"0")</f>
        <v>0.53571428571428559</v>
      </c>
    </row>
    <row r="133" spans="1:68" ht="16.5" customHeight="1" x14ac:dyDescent="0.25">
      <c r="A133" s="54" t="s">
        <v>216</v>
      </c>
      <c r="B133" s="54" t="s">
        <v>217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3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219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15</v>
      </c>
      <c r="Y135" s="387">
        <f>IFERROR(IF(X135="",0,CEILING((X135/$H135),1)*$H135),"")</f>
        <v>16.8</v>
      </c>
      <c r="Z135" s="36">
        <f>IFERROR(IF(Y135=0,"",ROUNDUP(Y135/H135,0)*0.00753),"")</f>
        <v>5.271E-2</v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16.25</v>
      </c>
      <c r="BN135" s="64">
        <f>IFERROR(Y135*I135/H135,"0")</f>
        <v>18.200000000000003</v>
      </c>
      <c r="BO135" s="64">
        <f>IFERROR(1/J135*(X135/H135),"0")</f>
        <v>4.0064102564102561E-2</v>
      </c>
      <c r="BP135" s="64">
        <f>IFERROR(1/J135*(Y135/H135),"0")</f>
        <v>4.4871794871794879E-2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36.157407407407405</v>
      </c>
      <c r="Y136" s="388">
        <f>IFERROR(Y131/H131,"0")+IFERROR(Y132/H132,"0")+IFERROR(Y133/H133,"0")+IFERROR(Y134/H134,"0")+IFERROR(Y135/H135,"0")</f>
        <v>37</v>
      </c>
      <c r="Z136" s="388">
        <f>IFERROR(IF(Z131="",0,Z131),"0")+IFERROR(IF(Z132="",0,Z132),"0")+IFERROR(IF(Z133="",0,Z133),"0")+IFERROR(IF(Z134="",0,Z134),"0")+IFERROR(IF(Z135="",0,Z135),"0")</f>
        <v>0.70521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338</v>
      </c>
      <c r="Y137" s="388">
        <f>IFERROR(SUM(Y131:Y135),"0")</f>
        <v>340.8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1443</v>
      </c>
      <c r="Y140" s="387">
        <f t="shared" si="21"/>
        <v>1444.8</v>
      </c>
      <c r="Z140" s="36">
        <f>IFERROR(IF(Y140=0,"",ROUNDUP(Y140/H140,0)*0.02175),"")</f>
        <v>3.7409999999999997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1538.8564285714285</v>
      </c>
      <c r="BN140" s="64">
        <f t="shared" si="23"/>
        <v>1540.7759999999998</v>
      </c>
      <c r="BO140" s="64">
        <f t="shared" si="24"/>
        <v>3.0676020408163263</v>
      </c>
      <c r="BP140" s="64">
        <f t="shared" si="25"/>
        <v>3.0714285714285712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51</v>
      </c>
      <c r="Y143" s="387">
        <f t="shared" si="21"/>
        <v>51.300000000000004</v>
      </c>
      <c r="Z143" s="36">
        <f>IFERROR(IF(Y143=0,"",ROUNDUP(Y143/H143,0)*0.00753),"")</f>
        <v>0.14307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56.137777777777778</v>
      </c>
      <c r="BN143" s="64">
        <f t="shared" si="23"/>
        <v>56.468000000000004</v>
      </c>
      <c r="BO143" s="64">
        <f t="shared" si="24"/>
        <v>0.12108262108262108</v>
      </c>
      <c r="BP143" s="64">
        <f t="shared" si="25"/>
        <v>0.12179487179487179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190.67460317460316</v>
      </c>
      <c r="Y146" s="388">
        <f>IFERROR(Y139/H139,"0")+IFERROR(Y140/H140,"0")+IFERROR(Y141/H141,"0")+IFERROR(Y142/H142,"0")+IFERROR(Y143/H143,"0")+IFERROR(Y144/H144,"0")+IFERROR(Y145/H145,"0")</f>
        <v>191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3.8840699999999995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1494</v>
      </c>
      <c r="Y147" s="388">
        <f>IFERROR(SUM(Y139:Y145),"0")</f>
        <v>1496.1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4301051476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4301051477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7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98</v>
      </c>
      <c r="Y185" s="387">
        <f>IFERROR(IF(X185="",0,CEILING((X185/$H185),1)*$H185),"")</f>
        <v>100.80000000000001</v>
      </c>
      <c r="Z185" s="36">
        <f>IFERROR(IF(Y185=0,"",ROUNDUP(Y185/H185,0)*0.02175),"")</f>
        <v>0.26100000000000001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104.58000000000001</v>
      </c>
      <c r="BN185" s="64">
        <f>IFERROR(Y185*I185/H185,"0")</f>
        <v>107.56800000000001</v>
      </c>
      <c r="BO185" s="64">
        <f>IFERROR(1/J185*(X185/H185),"0")</f>
        <v>0.20833333333333331</v>
      </c>
      <c r="BP185" s="64">
        <f>IFERROR(1/J185*(Y185/H185),"0")</f>
        <v>0.21428571428571427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11.666666666666666</v>
      </c>
      <c r="Y188" s="388">
        <f>IFERROR(Y185/H185,"0")+IFERROR(Y186/H186,"0")+IFERROR(Y187/H187,"0")</f>
        <v>12</v>
      </c>
      <c r="Z188" s="388">
        <f>IFERROR(IF(Z185="",0,Z185),"0")+IFERROR(IF(Z186="",0,Z186),"0")+IFERROR(IF(Z187="",0,Z187),"0")</f>
        <v>0.26100000000000001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98</v>
      </c>
      <c r="Y189" s="388">
        <f>IFERROR(SUM(Y185:Y187),"0")</f>
        <v>100.80000000000001</v>
      </c>
      <c r="Z189" s="37"/>
      <c r="AA189" s="389"/>
      <c r="AB189" s="389"/>
      <c r="AC189" s="389"/>
    </row>
    <row r="190" spans="1:68" ht="27.75" customHeight="1" x14ac:dyDescent="0.2">
      <c r="A190" s="453" t="s">
        <v>272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208</v>
      </c>
      <c r="Y193" s="387">
        <f t="shared" ref="Y193:Y200" si="26">IFERROR(IF(X193="",0,CEILING((X193/$H193),1)*$H193),"")</f>
        <v>210</v>
      </c>
      <c r="Z193" s="36">
        <f>IFERROR(IF(Y193=0,"",ROUNDUP(Y193/H193,0)*0.00753),"")</f>
        <v>0.3765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220.87619047619046</v>
      </c>
      <c r="BN193" s="64">
        <f t="shared" ref="BN193:BN200" si="28">IFERROR(Y193*I193/H193,"0")</f>
        <v>223</v>
      </c>
      <c r="BO193" s="64">
        <f t="shared" ref="BO193:BO200" si="29">IFERROR(1/J193*(X193/H193),"0")</f>
        <v>0.31746031746031739</v>
      </c>
      <c r="BP193" s="64">
        <f t="shared" ref="BP193:BP200" si="30">IFERROR(1/J193*(Y193/H193),"0")</f>
        <v>0.32051282051282048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321</v>
      </c>
      <c r="Y195" s="387">
        <f t="shared" si="26"/>
        <v>323.40000000000003</v>
      </c>
      <c r="Z195" s="36">
        <f>IFERROR(IF(Y195=0,"",ROUNDUP(Y195/H195,0)*0.00753),"")</f>
        <v>0.57981000000000005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336.28571428571428</v>
      </c>
      <c r="BN195" s="64">
        <f t="shared" si="28"/>
        <v>338.80000000000007</v>
      </c>
      <c r="BO195" s="64">
        <f t="shared" si="29"/>
        <v>0.48992673992673991</v>
      </c>
      <c r="BP195" s="64">
        <f t="shared" si="30"/>
        <v>0.49358974358974356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87</v>
      </c>
      <c r="Y196" s="387">
        <f t="shared" si="26"/>
        <v>88.2</v>
      </c>
      <c r="Z196" s="36">
        <f>IFERROR(IF(Y196=0,"",ROUNDUP(Y196/H196,0)*0.00502),"")</f>
        <v>0.21084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92.385714285714272</v>
      </c>
      <c r="BN196" s="64">
        <f t="shared" si="28"/>
        <v>93.66</v>
      </c>
      <c r="BO196" s="64">
        <f t="shared" si="29"/>
        <v>0.17704517704517705</v>
      </c>
      <c r="BP196" s="64">
        <f t="shared" si="30"/>
        <v>0.17948717948717952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72</v>
      </c>
      <c r="Y198" s="387">
        <f t="shared" si="26"/>
        <v>73.5</v>
      </c>
      <c r="Z198" s="36">
        <f>IFERROR(IF(Y198=0,"",ROUNDUP(Y198/H198,0)*0.00502),"")</f>
        <v>0.1757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75.428571428571431</v>
      </c>
      <c r="BN198" s="64">
        <f t="shared" si="28"/>
        <v>77</v>
      </c>
      <c r="BO198" s="64">
        <f t="shared" si="29"/>
        <v>0.14652014652014653</v>
      </c>
      <c r="BP198" s="64">
        <f t="shared" si="30"/>
        <v>0.1495726495726496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201.66666666666666</v>
      </c>
      <c r="Y201" s="388">
        <f>IFERROR(Y193/H193,"0")+IFERROR(Y194/H194,"0")+IFERROR(Y195/H195,"0")+IFERROR(Y196/H196,"0")+IFERROR(Y197/H197,"0")+IFERROR(Y198/H198,"0")+IFERROR(Y199/H199,"0")+IFERROR(Y200/H200,"0")</f>
        <v>204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1.3428499999999999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688</v>
      </c>
      <c r="Y202" s="388">
        <f>IFERROR(SUM(Y193:Y200),"0")</f>
        <v>695.10000000000014</v>
      </c>
      <c r="Z202" s="37"/>
      <c r="AA202" s="389"/>
      <c r="AB202" s="389"/>
      <c r="AC202" s="389"/>
    </row>
    <row r="203" spans="1:68" ht="16.5" customHeight="1" x14ac:dyDescent="0.25">
      <c r="A203" s="437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3</v>
      </c>
      <c r="Y211" s="387">
        <f>IFERROR(IF(X211="",0,CEILING((X211/$H211),1)*$H211),"")</f>
        <v>4.2</v>
      </c>
      <c r="Z211" s="36">
        <f>IFERROR(IF(Y211=0,"",ROUNDUP(Y211/H211,0)*0.00753),"")</f>
        <v>1.506E-2</v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3.2857142857142851</v>
      </c>
      <c r="BN211" s="64">
        <f>IFERROR(Y211*I211/H211,"0")</f>
        <v>4.5999999999999996</v>
      </c>
      <c r="BO211" s="64">
        <f>IFERROR(1/J211*(X211/H211),"0")</f>
        <v>9.1575091575091579E-3</v>
      </c>
      <c r="BP211" s="64">
        <f>IFERROR(1/J211*(Y211/H211),"0")</f>
        <v>1.282051282051282E-2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1.4285714285714286</v>
      </c>
      <c r="Y212" s="388">
        <f>IFERROR(Y210/H210,"0")+IFERROR(Y211/H211,"0")</f>
        <v>2</v>
      </c>
      <c r="Z212" s="388">
        <f>IFERROR(IF(Z210="",0,Z210),"0")+IFERROR(IF(Z211="",0,Z211),"0")</f>
        <v>1.506E-2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3</v>
      </c>
      <c r="Y213" s="388">
        <f>IFERROR(SUM(Y210:Y211),"0")</f>
        <v>4.2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146</v>
      </c>
      <c r="Y215" s="387">
        <f t="shared" ref="Y215:Y222" si="31">IFERROR(IF(X215="",0,CEILING((X215/$H215),1)*$H215),"")</f>
        <v>151.20000000000002</v>
      </c>
      <c r="Z215" s="36">
        <f>IFERROR(IF(Y215=0,"",ROUNDUP(Y215/H215,0)*0.00937),"")</f>
        <v>0.26235999999999998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151.67777777777778</v>
      </c>
      <c r="BN215" s="64">
        <f t="shared" ref="BN215:BN222" si="33">IFERROR(Y215*I215/H215,"0")</f>
        <v>157.08000000000001</v>
      </c>
      <c r="BO215" s="64">
        <f t="shared" ref="BO215:BO222" si="34">IFERROR(1/J215*(X215/H215),"0")</f>
        <v>0.22530864197530862</v>
      </c>
      <c r="BP215" s="64">
        <f t="shared" ref="BP215:BP222" si="35">IFERROR(1/J215*(Y215/H215),"0")</f>
        <v>0.23333333333333334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308</v>
      </c>
      <c r="Y216" s="387">
        <f t="shared" si="31"/>
        <v>313.20000000000005</v>
      </c>
      <c r="Z216" s="36">
        <f>IFERROR(IF(Y216=0,"",ROUNDUP(Y216/H216,0)*0.00937),"")</f>
        <v>0.54345999999999994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319.97777777777776</v>
      </c>
      <c r="BN216" s="64">
        <f t="shared" si="33"/>
        <v>325.38000000000005</v>
      </c>
      <c r="BO216" s="64">
        <f t="shared" si="34"/>
        <v>0.47530864197530859</v>
      </c>
      <c r="BP216" s="64">
        <f t="shared" si="35"/>
        <v>0.48333333333333339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297</v>
      </c>
      <c r="Y218" s="387">
        <f t="shared" si="31"/>
        <v>297</v>
      </c>
      <c r="Z218" s="36">
        <f>IFERROR(IF(Y218=0,"",ROUNDUP(Y218/H218,0)*0.00937),"")</f>
        <v>0.51534999999999997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308.55</v>
      </c>
      <c r="BN218" s="64">
        <f t="shared" si="33"/>
        <v>308.55</v>
      </c>
      <c r="BO218" s="64">
        <f t="shared" si="34"/>
        <v>0.45833333333333326</v>
      </c>
      <c r="BP218" s="64">
        <f t="shared" si="35"/>
        <v>0.45833333333333326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139.07407407407405</v>
      </c>
      <c r="Y223" s="388">
        <f>IFERROR(Y215/H215,"0")+IFERROR(Y216/H216,"0")+IFERROR(Y217/H217,"0")+IFERROR(Y218/H218,"0")+IFERROR(Y219/H219,"0")+IFERROR(Y220/H220,"0")+IFERROR(Y221/H221,"0")+IFERROR(Y222/H222,"0")</f>
        <v>141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1.32117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751</v>
      </c>
      <c r="Y224" s="388">
        <f>IFERROR(SUM(Y215:Y222),"0")</f>
        <v>761.40000000000009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73</v>
      </c>
      <c r="Y227" s="387">
        <f t="shared" si="36"/>
        <v>78</v>
      </c>
      <c r="Z227" s="36">
        <f>IFERROR(IF(Y227=0,"",ROUNDUP(Y227/H227,0)*0.02175),"")</f>
        <v>0.21749999999999997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78.278461538461542</v>
      </c>
      <c r="BN227" s="64">
        <f t="shared" si="38"/>
        <v>83.640000000000015</v>
      </c>
      <c r="BO227" s="64">
        <f t="shared" si="39"/>
        <v>0.16712454212454211</v>
      </c>
      <c r="BP227" s="64">
        <f t="shared" si="40"/>
        <v>0.17857142857142855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16</v>
      </c>
      <c r="Y229" s="387">
        <f t="shared" si="36"/>
        <v>17.399999999999999</v>
      </c>
      <c r="Z229" s="36">
        <f>IFERROR(IF(Y229=0,"",ROUNDUP(Y229/H229,0)*0.02175),"")</f>
        <v>4.3499999999999997E-2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17.037241379310345</v>
      </c>
      <c r="BN229" s="64">
        <f t="shared" si="38"/>
        <v>18.527999999999999</v>
      </c>
      <c r="BO229" s="64">
        <f t="shared" si="39"/>
        <v>3.2840722495894911E-2</v>
      </c>
      <c r="BP229" s="64">
        <f t="shared" si="40"/>
        <v>3.5714285714285712E-2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230</v>
      </c>
      <c r="Y230" s="387">
        <f t="shared" si="36"/>
        <v>230.39999999999998</v>
      </c>
      <c r="Z230" s="36">
        <f t="shared" ref="Z230:Z236" si="41">IFERROR(IF(Y230=0,"",ROUNDUP(Y230/H230,0)*0.00753),"")</f>
        <v>0.72287999999999997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257.79166666666663</v>
      </c>
      <c r="BN230" s="64">
        <f t="shared" si="38"/>
        <v>258.24</v>
      </c>
      <c r="BO230" s="64">
        <f t="shared" si="39"/>
        <v>0.61431623931623935</v>
      </c>
      <c r="BP230" s="64">
        <f t="shared" si="40"/>
        <v>0.61538461538461542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0</v>
      </c>
      <c r="Y232" s="387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253</v>
      </c>
      <c r="Y233" s="387">
        <f t="shared" si="36"/>
        <v>254.39999999999998</v>
      </c>
      <c r="Z233" s="36">
        <f t="shared" si="41"/>
        <v>0.79818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281.6733333333334</v>
      </c>
      <c r="BN233" s="64">
        <f t="shared" si="38"/>
        <v>283.23200000000003</v>
      </c>
      <c r="BO233" s="64">
        <f t="shared" si="39"/>
        <v>0.67574786324786329</v>
      </c>
      <c r="BP233" s="64">
        <f t="shared" si="40"/>
        <v>0.67948717948717952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49</v>
      </c>
      <c r="Y235" s="387">
        <f t="shared" si="36"/>
        <v>50.4</v>
      </c>
      <c r="Z235" s="36">
        <f t="shared" si="41"/>
        <v>0.15812999999999999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54.553333333333335</v>
      </c>
      <c r="BN235" s="64">
        <f t="shared" si="38"/>
        <v>56.112000000000002</v>
      </c>
      <c r="BO235" s="64">
        <f t="shared" si="39"/>
        <v>0.13087606837606838</v>
      </c>
      <c r="BP235" s="64">
        <f t="shared" si="40"/>
        <v>0.13461538461538461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56</v>
      </c>
      <c r="Y236" s="387">
        <f t="shared" si="36"/>
        <v>57.599999999999994</v>
      </c>
      <c r="Z236" s="36">
        <f t="shared" si="41"/>
        <v>0.18071999999999999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62.486666666666665</v>
      </c>
      <c r="BN236" s="64">
        <f t="shared" si="38"/>
        <v>64.271999999999991</v>
      </c>
      <c r="BO236" s="64">
        <f t="shared" si="39"/>
        <v>0.1495726495726496</v>
      </c>
      <c r="BP236" s="64">
        <f t="shared" si="40"/>
        <v>0.15384615384615385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256.19805481874448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259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2.1209099999999999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677</v>
      </c>
      <c r="Y238" s="388">
        <f>IFERROR(SUM(Y226:Y236),"0")</f>
        <v>688.19999999999993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3</v>
      </c>
      <c r="Y243" s="387">
        <f>IFERROR(IF(X243="",0,CEILING((X243/$H243),1)*$H243),"")</f>
        <v>4.8</v>
      </c>
      <c r="Z243" s="36">
        <f>IFERROR(IF(Y243=0,"",ROUNDUP(Y243/H243,0)*0.00753),"")</f>
        <v>1.506E-2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3.3400000000000003</v>
      </c>
      <c r="BN243" s="64">
        <f>IFERROR(Y243*I243/H243,"0")</f>
        <v>5.3440000000000003</v>
      </c>
      <c r="BO243" s="64">
        <f>IFERROR(1/J243*(X243/H243),"0")</f>
        <v>8.0128205128205121E-3</v>
      </c>
      <c r="BP243" s="64">
        <f>IFERROR(1/J243*(Y243/H243),"0")</f>
        <v>1.282051282051282E-2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1.25</v>
      </c>
      <c r="Y245" s="388">
        <f>IFERROR(Y240/H240,"0")+IFERROR(Y241/H241,"0")+IFERROR(Y242/H242,"0")+IFERROR(Y243/H243,"0")+IFERROR(Y244/H244,"0")</f>
        <v>2</v>
      </c>
      <c r="Z245" s="388">
        <f>IFERROR(IF(Z240="",0,Z240),"0")+IFERROR(IF(Z241="",0,Z241),"0")+IFERROR(IF(Z242="",0,Z242),"0")+IFERROR(IF(Z243="",0,Z243),"0")+IFERROR(IF(Z244="",0,Z244),"0")</f>
        <v>1.506E-2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3</v>
      </c>
      <c r="Y246" s="388">
        <f>IFERROR(SUM(Y240:Y244),"0")</f>
        <v>4.8</v>
      </c>
      <c r="Z246" s="37"/>
      <c r="AA246" s="389"/>
      <c r="AB246" s="389"/>
      <c r="AC246" s="389"/>
    </row>
    <row r="247" spans="1:68" ht="16.5" customHeight="1" x14ac:dyDescent="0.25">
      <c r="A247" s="437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customHeight="1" x14ac:dyDescent="0.25">
      <c r="A259" s="437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362</v>
      </c>
      <c r="B262" s="54" t="s">
        <v>364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7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4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383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customHeight="1" x14ac:dyDescent="0.25">
      <c r="A302" s="437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7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426</v>
      </c>
      <c r="B321" s="54" t="s">
        <v>427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96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429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218</v>
      </c>
      <c r="Y346" s="387">
        <f>IFERROR(IF(X346="",0,CEILING((X346/$H346),1)*$H346),"")</f>
        <v>218.4</v>
      </c>
      <c r="Z346" s="36">
        <f>IFERROR(IF(Y346=0,"",ROUNDUP(Y346/H346,0)*0.02175),"")</f>
        <v>0.5655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232.63714285714286</v>
      </c>
      <c r="BN346" s="64">
        <f>IFERROR(Y346*I346/H346,"0")</f>
        <v>233.06400000000002</v>
      </c>
      <c r="BO346" s="64">
        <f>IFERROR(1/J346*(X346/H346),"0")</f>
        <v>0.46343537414965985</v>
      </c>
      <c r="BP346" s="64">
        <f>IFERROR(1/J346*(Y346/H346),"0")</f>
        <v>0.46428571428571425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1110</v>
      </c>
      <c r="Y347" s="387">
        <f>IFERROR(IF(X347="",0,CEILING((X347/$H347),1)*$H347),"")</f>
        <v>1115.3999999999999</v>
      </c>
      <c r="Z347" s="36">
        <f>IFERROR(IF(Y347=0,"",ROUNDUP(Y347/H347,0)*0.02175),"")</f>
        <v>3.1102499999999997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1190.2615384615385</v>
      </c>
      <c r="BN347" s="64">
        <f>IFERROR(Y347*I347/H347,"0")</f>
        <v>1196.0519999999999</v>
      </c>
      <c r="BO347" s="64">
        <f>IFERROR(1/J347*(X347/H347),"0")</f>
        <v>2.5412087912087915</v>
      </c>
      <c r="BP347" s="64">
        <f>IFERROR(1/J347*(Y347/H347),"0")</f>
        <v>2.5535714285714279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168.26007326007328</v>
      </c>
      <c r="Y349" s="388">
        <f>IFERROR(Y346/H346,"0")+IFERROR(Y347/H347,"0")+IFERROR(Y348/H348,"0")</f>
        <v>168.99999999999997</v>
      </c>
      <c r="Z349" s="388">
        <f>IFERROR(IF(Z346="",0,Z346),"0")+IFERROR(IF(Z347="",0,Z347),"0")+IFERROR(IF(Z348="",0,Z348),"0")</f>
        <v>3.6757499999999999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1328</v>
      </c>
      <c r="Y350" s="388">
        <f>IFERROR(SUM(Y346:Y348),"0")</f>
        <v>1333.8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46</v>
      </c>
      <c r="Y366" s="387">
        <f>IFERROR(IF(X366="",0,CEILING((X366/$H366),1)*$H366),"")</f>
        <v>46.800000000000004</v>
      </c>
      <c r="Z366" s="36">
        <f>IFERROR(IF(Y366=0,"",ROUNDUP(Y366/H366,0)*0.00753),"")</f>
        <v>0.19578000000000001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52.337777777777774</v>
      </c>
      <c r="BN366" s="64">
        <f>IFERROR(Y366*I366/H366,"0")</f>
        <v>53.248000000000005</v>
      </c>
      <c r="BO366" s="64">
        <f>IFERROR(1/J366*(X366/H366),"0")</f>
        <v>0.1638176638176638</v>
      </c>
      <c r="BP366" s="64">
        <f>IFERROR(1/J366*(Y366/H366),"0")</f>
        <v>0.16666666666666666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25.555555555555554</v>
      </c>
      <c r="Y367" s="388">
        <f>IFERROR(Y366/H366,"0")</f>
        <v>26</v>
      </c>
      <c r="Z367" s="388">
        <f>IFERROR(IF(Z366="",0,Z366),"0")</f>
        <v>0.19578000000000001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46</v>
      </c>
      <c r="Y368" s="388">
        <f>IFERROR(SUM(Y366:Y366),"0")</f>
        <v>46.800000000000004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customHeight="1" x14ac:dyDescent="0.2">
      <c r="A375" s="453" t="s">
        <v>492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517</v>
      </c>
      <c r="Y379" s="387">
        <f t="shared" si="67"/>
        <v>525</v>
      </c>
      <c r="Z379" s="36">
        <f>IFERROR(IF(Y379=0,"",ROUNDUP(Y379/H379,0)*0.02175),"")</f>
        <v>0.76124999999999998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533.54399999999998</v>
      </c>
      <c r="BN379" s="64">
        <f t="shared" si="69"/>
        <v>541.79999999999995</v>
      </c>
      <c r="BO379" s="64">
        <f t="shared" si="70"/>
        <v>0.71805555555555556</v>
      </c>
      <c r="BP379" s="64">
        <f t="shared" si="71"/>
        <v>0.72916666666666663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0</v>
      </c>
      <c r="Y381" s="387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667</v>
      </c>
      <c r="Y383" s="387">
        <f t="shared" si="67"/>
        <v>675</v>
      </c>
      <c r="Z383" s="36">
        <f>IFERROR(IF(Y383=0,"",ROUNDUP(Y383/H383,0)*0.02175),"")</f>
        <v>0.9787499999999999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688.34399999999994</v>
      </c>
      <c r="BN383" s="64">
        <f t="shared" si="69"/>
        <v>696.6</v>
      </c>
      <c r="BO383" s="64">
        <f t="shared" si="70"/>
        <v>0.92638888888888893</v>
      </c>
      <c r="BP383" s="64">
        <f t="shared" si="71"/>
        <v>0.9375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78.933333333333337</v>
      </c>
      <c r="Y387" s="388">
        <f>IFERROR(Y378/H378,"0")+IFERROR(Y379/H379,"0")+IFERROR(Y380/H380,"0")+IFERROR(Y381/H381,"0")+IFERROR(Y382/H382,"0")+IFERROR(Y383/H383,"0")+IFERROR(Y384/H384,"0")+IFERROR(Y385/H385,"0")+IFERROR(Y386/H386,"0")</f>
        <v>80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1.7399999999999998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1184</v>
      </c>
      <c r="Y388" s="388">
        <f>IFERROR(SUM(Y378:Y386),"0")</f>
        <v>1200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1590</v>
      </c>
      <c r="Y390" s="387">
        <f>IFERROR(IF(X390="",0,CEILING((X390/$H390),1)*$H390),"")</f>
        <v>1590</v>
      </c>
      <c r="Z390" s="36">
        <f>IFERROR(IF(Y390=0,"",ROUNDUP(Y390/H390,0)*0.02175),"")</f>
        <v>2.3054999999999999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1640.88</v>
      </c>
      <c r="BN390" s="64">
        <f>IFERROR(Y390*I390/H390,"0")</f>
        <v>1640.88</v>
      </c>
      <c r="BO390" s="64">
        <f>IFERROR(1/J390*(X390/H390),"0")</f>
        <v>2.208333333333333</v>
      </c>
      <c r="BP390" s="64">
        <f>IFERROR(1/J390*(Y390/H390),"0")</f>
        <v>2.208333333333333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106</v>
      </c>
      <c r="Y392" s="388">
        <f>IFERROR(Y390/H390,"0")+IFERROR(Y391/H391,"0")</f>
        <v>106</v>
      </c>
      <c r="Z392" s="388">
        <f>IFERROR(IF(Z390="",0,Z390),"0")+IFERROR(IF(Z391="",0,Z391),"0")</f>
        <v>2.3054999999999999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1590</v>
      </c>
      <c r="Y393" s="388">
        <f>IFERROR(SUM(Y390:Y391),"0")</f>
        <v>1590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customHeight="1" x14ac:dyDescent="0.25">
      <c r="A405" s="437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2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85</v>
      </c>
      <c r="Y409" s="387">
        <f>IFERROR(IF(X409="",0,CEILING((X409/$H409),1)*$H409),"")</f>
        <v>96</v>
      </c>
      <c r="Z409" s="36">
        <f>IFERROR(IF(Y409=0,"",ROUNDUP(Y409/H409,0)*0.02175),"")</f>
        <v>0.17399999999999999</v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88.399999999999991</v>
      </c>
      <c r="BN409" s="64">
        <f>IFERROR(Y409*I409/H409,"0")</f>
        <v>99.839999999999989</v>
      </c>
      <c r="BO409" s="64">
        <f>IFERROR(1/J409*(X409/H409),"0")</f>
        <v>0.12648809523809523</v>
      </c>
      <c r="BP409" s="64">
        <f>IFERROR(1/J409*(Y409/H409),"0")</f>
        <v>0.14285714285714285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7.083333333333333</v>
      </c>
      <c r="Y411" s="388">
        <f>IFERROR(Y407/H407,"0")+IFERROR(Y408/H408,"0")+IFERROR(Y409/H409,"0")+IFERROR(Y410/H410,"0")</f>
        <v>8</v>
      </c>
      <c r="Z411" s="388">
        <f>IFERROR(IF(Z407="",0,Z407),"0")+IFERROR(IF(Z408="",0,Z408),"0")+IFERROR(IF(Z409="",0,Z409),"0")+IFERROR(IF(Z410="",0,Z410),"0")</f>
        <v>0.17399999999999999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85</v>
      </c>
      <c r="Y412" s="388">
        <f>IFERROR(SUM(Y407:Y410),"0")</f>
        <v>96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500</v>
      </c>
      <c r="Y419" s="387">
        <f>IFERROR(IF(X419="",0,CEILING((X419/$H419),1)*$H419),"")</f>
        <v>507</v>
      </c>
      <c r="Z419" s="36">
        <f>IFERROR(IF(Y419=0,"",ROUNDUP(Y419/H419,0)*0.02175),"")</f>
        <v>1.4137499999999998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536.15384615384619</v>
      </c>
      <c r="BN419" s="64">
        <f>IFERROR(Y419*I419/H419,"0")</f>
        <v>543.66000000000008</v>
      </c>
      <c r="BO419" s="64">
        <f>IFERROR(1/J419*(X419/H419),"0")</f>
        <v>1.1446886446886446</v>
      </c>
      <c r="BP419" s="64">
        <f>IFERROR(1/J419*(Y419/H419),"0")</f>
        <v>1.1607142857142856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64.102564102564102</v>
      </c>
      <c r="Y424" s="388">
        <f>IFERROR(Y419/H419,"0")+IFERROR(Y420/H420,"0")+IFERROR(Y421/H421,"0")+IFERROR(Y422/H422,"0")+IFERROR(Y423/H423,"0")</f>
        <v>65</v>
      </c>
      <c r="Z424" s="388">
        <f>IFERROR(IF(Z419="",0,Z419),"0")+IFERROR(IF(Z420="",0,Z420),"0")+IFERROR(IF(Z421="",0,Z421),"0")+IFERROR(IF(Z422="",0,Z422),"0")+IFERROR(IF(Z423="",0,Z423),"0")</f>
        <v>1.4137499999999998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500</v>
      </c>
      <c r="Y425" s="388">
        <f>IFERROR(SUM(Y419:Y423),"0")</f>
        <v>507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546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561</v>
      </c>
      <c r="B445" s="54" t="s">
        <v>563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16</v>
      </c>
      <c r="Y448" s="387">
        <f t="shared" si="72"/>
        <v>16.8</v>
      </c>
      <c r="Z448" s="36">
        <f t="shared" si="77"/>
        <v>4.0160000000000001E-2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16.990476190476191</v>
      </c>
      <c r="BN448" s="64">
        <f t="shared" si="74"/>
        <v>17.84</v>
      </c>
      <c r="BO448" s="64">
        <f t="shared" si="75"/>
        <v>3.2560032560032565E-2</v>
      </c>
      <c r="BP448" s="64">
        <f t="shared" si="76"/>
        <v>3.4188034188034191E-2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12</v>
      </c>
      <c r="Y453" s="387">
        <f t="shared" si="72"/>
        <v>12.600000000000001</v>
      </c>
      <c r="Z453" s="36">
        <f t="shared" si="77"/>
        <v>3.0120000000000001E-2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12.742857142857142</v>
      </c>
      <c r="BN453" s="64">
        <f t="shared" si="74"/>
        <v>13.38</v>
      </c>
      <c r="BO453" s="64">
        <f t="shared" si="75"/>
        <v>2.4420024420024423E-2</v>
      </c>
      <c r="BP453" s="64">
        <f t="shared" si="76"/>
        <v>2.5641025641025644E-2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13.333333333333332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14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7.0280000000000009E-2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28</v>
      </c>
      <c r="Y459" s="388">
        <f>IFERROR(SUM(Y437:Y457),"0")</f>
        <v>29.400000000000002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26</v>
      </c>
      <c r="Y475" s="387">
        <f t="shared" ref="Y475:Y480" si="78">IFERROR(IF(X475="",0,CEILING((X475/$H475),1)*$H475),"")</f>
        <v>29.400000000000002</v>
      </c>
      <c r="Z475" s="36">
        <f>IFERROR(IF(Y475=0,"",ROUNDUP(Y475/H475,0)*0.00753),"")</f>
        <v>5.271E-2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27.423809523809521</v>
      </c>
      <c r="BN475" s="64">
        <f t="shared" ref="BN475:BN480" si="80">IFERROR(Y475*I475/H475,"0")</f>
        <v>31.009999999999998</v>
      </c>
      <c r="BO475" s="64">
        <f t="shared" ref="BO475:BO480" si="81">IFERROR(1/J475*(X475/H475),"0")</f>
        <v>3.9682539682539673E-2</v>
      </c>
      <c r="BP475" s="64">
        <f t="shared" ref="BP475:BP480" si="82">IFERROR(1/J475*(Y475/H475),"0")</f>
        <v>4.4871794871794872E-2</v>
      </c>
    </row>
    <row r="476" spans="1:68" ht="27" customHeight="1" x14ac:dyDescent="0.25">
      <c r="A476" s="54" t="s">
        <v>595</v>
      </c>
      <c r="B476" s="54" t="s">
        <v>597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602</v>
      </c>
      <c r="B480" s="54" t="s">
        <v>604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6.1904761904761898</v>
      </c>
      <c r="Y481" s="388">
        <f>IFERROR(Y475/H475,"0")+IFERROR(Y476/H476,"0")+IFERROR(Y477/H477,"0")+IFERROR(Y478/H478,"0")+IFERROR(Y479/H479,"0")+IFERROR(Y480/H480,"0")</f>
        <v>7</v>
      </c>
      <c r="Z481" s="388">
        <f>IFERROR(IF(Z475="",0,Z475),"0")+IFERROR(IF(Z476="",0,Z476),"0")+IFERROR(IF(Z477="",0,Z477),"0")+IFERROR(IF(Z478="",0,Z478),"0")+IFERROR(IF(Z479="",0,Z479),"0")+IFERROR(IF(Z480="",0,Z480),"0")</f>
        <v>5.271E-2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26</v>
      </c>
      <c r="Y482" s="388">
        <f>IFERROR(SUM(Y475:Y480),"0")</f>
        <v>29.400000000000002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617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400</v>
      </c>
      <c r="Y502" s="387">
        <f t="shared" ref="Y502:Y509" si="83">IFERROR(IF(X502="",0,CEILING((X502/$H502),1)*$H502),"")</f>
        <v>401.28000000000003</v>
      </c>
      <c r="Z502" s="36">
        <f t="shared" ref="Z502:Z507" si="84">IFERROR(IF(Y502=0,"",ROUNDUP(Y502/H502,0)*0.01196),"")</f>
        <v>0.90895999999999999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427.27272727272725</v>
      </c>
      <c r="BN502" s="64">
        <f t="shared" ref="BN502:BN509" si="86">IFERROR(Y502*I502/H502,"0")</f>
        <v>428.64</v>
      </c>
      <c r="BO502" s="64">
        <f t="shared" ref="BO502:BO509" si="87">IFERROR(1/J502*(X502/H502),"0")</f>
        <v>0.72843822843822836</v>
      </c>
      <c r="BP502" s="64">
        <f t="shared" ref="BP502:BP509" si="88">IFERROR(1/J502*(Y502/H502),"0")</f>
        <v>0.73076923076923084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400</v>
      </c>
      <c r="Y505" s="387">
        <f t="shared" si="83"/>
        <v>401.28000000000003</v>
      </c>
      <c r="Z505" s="36">
        <f t="shared" si="84"/>
        <v>0.90895999999999999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427.27272727272725</v>
      </c>
      <c r="BN505" s="64">
        <f t="shared" si="86"/>
        <v>428.64</v>
      </c>
      <c r="BO505" s="64">
        <f t="shared" si="87"/>
        <v>0.72843822843822836</v>
      </c>
      <c r="BP505" s="64">
        <f t="shared" si="88"/>
        <v>0.73076923076923084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600</v>
      </c>
      <c r="Y507" s="387">
        <f t="shared" si="83"/>
        <v>601.92000000000007</v>
      </c>
      <c r="Z507" s="36">
        <f t="shared" si="84"/>
        <v>1.36344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640.90909090909088</v>
      </c>
      <c r="BN507" s="64">
        <f t="shared" si="86"/>
        <v>642.96</v>
      </c>
      <c r="BO507" s="64">
        <f t="shared" si="87"/>
        <v>1.0926573426573427</v>
      </c>
      <c r="BP507" s="64">
        <f t="shared" si="88"/>
        <v>1.0961538461538463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18</v>
      </c>
      <c r="Y508" s="387">
        <f t="shared" si="83"/>
        <v>18</v>
      </c>
      <c r="Z508" s="36">
        <f>IFERROR(IF(Y508=0,"",ROUNDUP(Y508/H508,0)*0.00937),"")</f>
        <v>4.6850000000000003E-2</v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19.2</v>
      </c>
      <c r="BN508" s="64">
        <f t="shared" si="86"/>
        <v>19.2</v>
      </c>
      <c r="BO508" s="64">
        <f t="shared" si="87"/>
        <v>4.1666666666666664E-2</v>
      </c>
      <c r="BP508" s="64">
        <f t="shared" si="88"/>
        <v>4.1666666666666664E-2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270.15151515151513</v>
      </c>
      <c r="Y510" s="388">
        <f>IFERROR(Y502/H502,"0")+IFERROR(Y503/H503,"0")+IFERROR(Y504/H504,"0")+IFERROR(Y505/H505,"0")+IFERROR(Y506/H506,"0")+IFERROR(Y507/H507,"0")+IFERROR(Y508/H508,"0")+IFERROR(Y509/H509,"0")</f>
        <v>271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3.2282099999999998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1418</v>
      </c>
      <c r="Y511" s="388">
        <f>IFERROR(SUM(Y502:Y509),"0")</f>
        <v>1422.48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400</v>
      </c>
      <c r="Y513" s="387">
        <f>IFERROR(IF(X513="",0,CEILING((X513/$H513),1)*$H513),"")</f>
        <v>401.28000000000003</v>
      </c>
      <c r="Z513" s="36">
        <f>IFERROR(IF(Y513=0,"",ROUNDUP(Y513/H513,0)*0.01196),"")</f>
        <v>0.90895999999999999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427.27272727272725</v>
      </c>
      <c r="BN513" s="64">
        <f>IFERROR(Y513*I513/H513,"0")</f>
        <v>428.64</v>
      </c>
      <c r="BO513" s="64">
        <f>IFERROR(1/J513*(X513/H513),"0")</f>
        <v>0.72843822843822836</v>
      </c>
      <c r="BP513" s="64">
        <f>IFERROR(1/J513*(Y513/H513),"0")</f>
        <v>0.73076923076923084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75.757575757575751</v>
      </c>
      <c r="Y515" s="388">
        <f>IFERROR(Y513/H513,"0")+IFERROR(Y514/H514,"0")</f>
        <v>76</v>
      </c>
      <c r="Z515" s="388">
        <f>IFERROR(IF(Z513="",0,Z513),"0")+IFERROR(IF(Z514="",0,Z514),"0")</f>
        <v>0.90895999999999999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400</v>
      </c>
      <c r="Y516" s="388">
        <f>IFERROR(SUM(Y513:Y514),"0")</f>
        <v>401.28000000000003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200</v>
      </c>
      <c r="Y519" s="387">
        <f t="shared" si="89"/>
        <v>200.64000000000001</v>
      </c>
      <c r="Z519" s="36">
        <f>IFERROR(IF(Y519=0,"",ROUNDUP(Y519/H519,0)*0.01196),"")</f>
        <v>0.45448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213.63636363636363</v>
      </c>
      <c r="BN519" s="64">
        <f t="shared" si="91"/>
        <v>214.32</v>
      </c>
      <c r="BO519" s="64">
        <f t="shared" si="92"/>
        <v>0.36421911421911418</v>
      </c>
      <c r="BP519" s="64">
        <f t="shared" si="93"/>
        <v>0.36538461538461542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200</v>
      </c>
      <c r="Y520" s="387">
        <f t="shared" si="89"/>
        <v>200.64000000000001</v>
      </c>
      <c r="Z520" s="36">
        <f>IFERROR(IF(Y520=0,"",ROUNDUP(Y520/H520,0)*0.01196),"")</f>
        <v>0.45448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213.63636363636363</v>
      </c>
      <c r="BN520" s="64">
        <f t="shared" si="91"/>
        <v>214.32</v>
      </c>
      <c r="BO520" s="64">
        <f t="shared" si="92"/>
        <v>0.36421911421911418</v>
      </c>
      <c r="BP520" s="64">
        <f t="shared" si="93"/>
        <v>0.36538461538461542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75.757575757575751</v>
      </c>
      <c r="Y524" s="388">
        <f>IFERROR(Y518/H518,"0")+IFERROR(Y519/H519,"0")+IFERROR(Y520/H520,"0")+IFERROR(Y521/H521,"0")+IFERROR(Y522/H522,"0")+IFERROR(Y523/H523,"0")</f>
        <v>76</v>
      </c>
      <c r="Z524" s="388">
        <f>IFERROR(IF(Z518="",0,Z518),"0")+IFERROR(IF(Z519="",0,Z519),"0")+IFERROR(IF(Z520="",0,Z520),"0")+IFERROR(IF(Z521="",0,Z521),"0")+IFERROR(IF(Z522="",0,Z522),"0")+IFERROR(IF(Z523="",0,Z523),"0")</f>
        <v>0.90895999999999999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400</v>
      </c>
      <c r="Y525" s="388">
        <f>IFERROR(SUM(Y518:Y523),"0")</f>
        <v>401.28000000000003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661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0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0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5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8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09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5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4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500</v>
      </c>
      <c r="Y567" s="387">
        <f>IFERROR(IF(X567="",0,CEILING((X567/$H567),1)*$H567),"")</f>
        <v>507</v>
      </c>
      <c r="Z567" s="36">
        <f>IFERROR(IF(Y567=0,"",ROUNDUP(Y567/H567,0)*0.02175),"")</f>
        <v>1.4137499999999998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536.15384615384619</v>
      </c>
      <c r="BN567" s="64">
        <f>IFERROR(Y567*I567/H567,"0")</f>
        <v>543.66000000000008</v>
      </c>
      <c r="BO567" s="64">
        <f>IFERROR(1/J567*(X567/H567),"0")</f>
        <v>1.1446886446886446</v>
      </c>
      <c r="BP567" s="64">
        <f>IFERROR(1/J567*(Y567/H567),"0")</f>
        <v>1.1607142857142856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7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64.102564102564102</v>
      </c>
      <c r="Y571" s="388">
        <f>IFERROR(Y567/H567,"0")+IFERROR(Y568/H568,"0")+IFERROR(Y569/H569,"0")+IFERROR(Y570/H570,"0")</f>
        <v>65</v>
      </c>
      <c r="Z571" s="388">
        <f>IFERROR(IF(Z567="",0,Z567),"0")+IFERROR(IF(Z568="",0,Z568),"0")+IFERROR(IF(Z569="",0,Z569),"0")+IFERROR(IF(Z570="",0,Z570),"0")</f>
        <v>1.4137499999999998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500</v>
      </c>
      <c r="Y572" s="388">
        <f>IFERROR(SUM(Y567:Y570),"0")</f>
        <v>507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1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5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8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13652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13786.740000000002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14442.61647866055</v>
      </c>
      <c r="Y599" s="388">
        <f>IFERROR(SUM(BN22:BN595),"0")</f>
        <v>14584.995999999999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26</v>
      </c>
      <c r="Y600" s="38">
        <f>ROUNDUP(SUM(BP22:BP595),0)</f>
        <v>26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15092.61647866055</v>
      </c>
      <c r="Y601" s="388">
        <f>GrossWeightTotalR+PalletQtyTotalR*25</f>
        <v>15234.995999999999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2090.6448700405595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2113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30.33699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1" t="s">
        <v>107</v>
      </c>
      <c r="D605" s="689"/>
      <c r="E605" s="689"/>
      <c r="F605" s="689"/>
      <c r="G605" s="689"/>
      <c r="H605" s="415"/>
      <c r="I605" s="411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492</v>
      </c>
      <c r="X605" s="415"/>
      <c r="Y605" s="411" t="s">
        <v>546</v>
      </c>
      <c r="Z605" s="689"/>
      <c r="AA605" s="689"/>
      <c r="AB605" s="415"/>
      <c r="AC605" s="383" t="s">
        <v>617</v>
      </c>
      <c r="AD605" s="411" t="s">
        <v>661</v>
      </c>
      <c r="AE605" s="415"/>
      <c r="AF605" s="384"/>
    </row>
    <row r="606" spans="1:68" ht="14.25" customHeight="1" thickTop="1" x14ac:dyDescent="0.2">
      <c r="A606" s="491" t="s">
        <v>763</v>
      </c>
      <c r="B606" s="411" t="s">
        <v>62</v>
      </c>
      <c r="C606" s="411" t="s">
        <v>108</v>
      </c>
      <c r="D606" s="411" t="s">
        <v>128</v>
      </c>
      <c r="E606" s="411" t="s">
        <v>186</v>
      </c>
      <c r="F606" s="411" t="s">
        <v>202</v>
      </c>
      <c r="G606" s="411" t="s">
        <v>240</v>
      </c>
      <c r="H606" s="411" t="s">
        <v>107</v>
      </c>
      <c r="I606" s="411" t="s">
        <v>273</v>
      </c>
      <c r="J606" s="411" t="s">
        <v>290</v>
      </c>
      <c r="K606" s="411" t="s">
        <v>346</v>
      </c>
      <c r="L606" s="384"/>
      <c r="M606" s="411" t="s">
        <v>361</v>
      </c>
      <c r="N606" s="384"/>
      <c r="O606" s="411" t="s">
        <v>377</v>
      </c>
      <c r="P606" s="411" t="s">
        <v>390</v>
      </c>
      <c r="Q606" s="411" t="s">
        <v>393</v>
      </c>
      <c r="R606" s="411" t="s">
        <v>400</v>
      </c>
      <c r="S606" s="411" t="s">
        <v>411</v>
      </c>
      <c r="T606" s="411" t="s">
        <v>414</v>
      </c>
      <c r="U606" s="411" t="s">
        <v>421</v>
      </c>
      <c r="V606" s="411" t="s">
        <v>483</v>
      </c>
      <c r="W606" s="411" t="s">
        <v>493</v>
      </c>
      <c r="X606" s="411" t="s">
        <v>521</v>
      </c>
      <c r="Y606" s="411" t="s">
        <v>547</v>
      </c>
      <c r="Z606" s="411" t="s">
        <v>592</v>
      </c>
      <c r="AA606" s="411" t="s">
        <v>607</v>
      </c>
      <c r="AB606" s="411" t="s">
        <v>614</v>
      </c>
      <c r="AC606" s="411" t="s">
        <v>617</v>
      </c>
      <c r="AD606" s="411" t="s">
        <v>661</v>
      </c>
      <c r="AE606" s="411" t="s">
        <v>738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234.39999999999998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235.8</v>
      </c>
      <c r="E608" s="46">
        <f>IFERROR(Y108*1,"0")+IFERROR(Y109*1,"0")+IFERROR(Y110*1,"0")+IFERROR(Y114*1,"0")+IFERROR(Y115*1,"0")+IFERROR(Y116*1,"0")+IFERROR(Y117*1,"0")+IFERROR(Y118*1,"0")</f>
        <v>712.8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2784.8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100.80000000000001</v>
      </c>
      <c r="I608" s="46">
        <f>IFERROR(Y193*1,"0")+IFERROR(Y194*1,"0")+IFERROR(Y195*1,"0")+IFERROR(Y196*1,"0")+IFERROR(Y197*1,"0")+IFERROR(Y198*1,"0")+IFERROR(Y199*1,"0")+IFERROR(Y200*1,"0")</f>
        <v>695.10000000000014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1458.6000000000001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1333.8</v>
      </c>
      <c r="V608" s="46">
        <f>IFERROR(Y366*1,"0")+IFERROR(Y370*1,"0")+IFERROR(Y371*1,"0")+IFERROR(Y372*1,"0")</f>
        <v>46.800000000000004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2790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603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29.400000000000002</v>
      </c>
      <c r="Z608" s="46">
        <f>IFERROR(Y471*1,"0")+IFERROR(Y475*1,"0")+IFERROR(Y476*1,"0")+IFERROR(Y477*1,"0")+IFERROR(Y478*1,"0")+IFERROR(Y479*1,"0")+IFERROR(Y480*1,"0")+IFERROR(Y484*1,"0")</f>
        <v>29.400000000000002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2225.04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507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2024-10-03T08:05:01Z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