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ЗПФ филиалы\"/>
    </mc:Choice>
  </mc:AlternateContent>
  <xr:revisionPtr revIDLastSave="0" documentId="13_ncr:1_{83CB1043-AFB6-41FB-A3CB-8E19ADB7C4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Sheet!$A$3:$AL$78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7" i="1" l="1"/>
  <c r="AH78" i="1"/>
  <c r="AH76" i="1"/>
  <c r="AH74" i="1"/>
  <c r="AH73" i="1"/>
  <c r="AH68" i="1"/>
  <c r="AH66" i="1"/>
  <c r="AH65" i="1"/>
  <c r="AH58" i="1"/>
  <c r="AH57" i="1"/>
  <c r="AH56" i="1"/>
  <c r="AH55" i="1"/>
  <c r="AH54" i="1"/>
  <c r="AH53" i="1"/>
  <c r="AH52" i="1"/>
  <c r="AH48" i="1"/>
  <c r="AH47" i="1"/>
  <c r="AH45" i="1"/>
  <c r="AH44" i="1"/>
  <c r="AH41" i="1"/>
  <c r="AH37" i="1"/>
  <c r="AH31" i="1"/>
  <c r="AH30" i="1"/>
  <c r="AH22" i="1"/>
  <c r="AH20" i="1"/>
  <c r="AH15" i="1"/>
  <c r="AH10" i="1"/>
  <c r="AH8" i="1"/>
  <c r="AH6" i="1"/>
  <c r="AJ8" i="1"/>
  <c r="AJ5" i="1"/>
  <c r="AI5" i="1"/>
  <c r="E18" i="1" l="1"/>
  <c r="E76" i="1"/>
  <c r="F30" i="1"/>
  <c r="E30" i="1"/>
  <c r="F64" i="1"/>
  <c r="E64" i="1"/>
  <c r="AL78" i="1"/>
  <c r="AM78" i="1" s="1"/>
  <c r="AK78" i="1"/>
  <c r="AL76" i="1"/>
  <c r="AM76" i="1" s="1"/>
  <c r="AK76" i="1"/>
  <c r="AL75" i="1"/>
  <c r="AK75" i="1"/>
  <c r="AL74" i="1"/>
  <c r="AM74" i="1" s="1"/>
  <c r="AK74" i="1"/>
  <c r="AL73" i="1"/>
  <c r="AM73" i="1" s="1"/>
  <c r="AK73" i="1"/>
  <c r="AL72" i="1"/>
  <c r="AK72" i="1"/>
  <c r="AL71" i="1"/>
  <c r="AK71" i="1"/>
  <c r="AL70" i="1"/>
  <c r="AK70" i="1"/>
  <c r="AL69" i="1"/>
  <c r="AK69" i="1"/>
  <c r="AL68" i="1"/>
  <c r="AM68" i="1" s="1"/>
  <c r="AK68" i="1"/>
  <c r="AL67" i="1"/>
  <c r="AK67" i="1"/>
  <c r="AL66" i="1"/>
  <c r="AM66" i="1" s="1"/>
  <c r="AK66" i="1"/>
  <c r="AL65" i="1"/>
  <c r="AM65" i="1" s="1"/>
  <c r="AK65" i="1"/>
  <c r="AL64" i="1"/>
  <c r="AK64" i="1"/>
  <c r="AL61" i="1"/>
  <c r="AK61" i="1"/>
  <c r="AL60" i="1"/>
  <c r="AK60" i="1"/>
  <c r="AL59" i="1"/>
  <c r="AK59" i="1"/>
  <c r="AL58" i="1"/>
  <c r="AM58" i="1" s="1"/>
  <c r="AK58" i="1"/>
  <c r="AL57" i="1"/>
  <c r="AM57" i="1" s="1"/>
  <c r="AK57" i="1"/>
  <c r="AL56" i="1"/>
  <c r="AM56" i="1" s="1"/>
  <c r="AK56" i="1"/>
  <c r="AL55" i="1"/>
  <c r="AM55" i="1" s="1"/>
  <c r="AK55" i="1"/>
  <c r="AL54" i="1"/>
  <c r="AM54" i="1" s="1"/>
  <c r="AK54" i="1"/>
  <c r="AL53" i="1"/>
  <c r="AM53" i="1" s="1"/>
  <c r="AK53" i="1"/>
  <c r="AL52" i="1"/>
  <c r="AM52" i="1" s="1"/>
  <c r="AK52" i="1"/>
  <c r="AL51" i="1"/>
  <c r="AK51" i="1"/>
  <c r="AL50" i="1"/>
  <c r="AK50" i="1"/>
  <c r="AL49" i="1"/>
  <c r="AK49" i="1"/>
  <c r="AL48" i="1"/>
  <c r="AM48" i="1" s="1"/>
  <c r="AK48" i="1"/>
  <c r="AL47" i="1"/>
  <c r="AM47" i="1" s="1"/>
  <c r="AK47" i="1"/>
  <c r="AL46" i="1"/>
  <c r="AK46" i="1"/>
  <c r="AL45" i="1"/>
  <c r="AM45" i="1" s="1"/>
  <c r="AK45" i="1"/>
  <c r="AL44" i="1"/>
  <c r="AM44" i="1" s="1"/>
  <c r="AK44" i="1"/>
  <c r="AL43" i="1"/>
  <c r="AK43" i="1"/>
  <c r="AL42" i="1"/>
  <c r="AK42" i="1"/>
  <c r="AL41" i="1"/>
  <c r="AM41" i="1" s="1"/>
  <c r="AK41" i="1"/>
  <c r="AL40" i="1"/>
  <c r="AK40" i="1"/>
  <c r="AL39" i="1"/>
  <c r="AK39" i="1"/>
  <c r="AL38" i="1"/>
  <c r="AK38" i="1"/>
  <c r="AL37" i="1"/>
  <c r="AM37" i="1" s="1"/>
  <c r="AK37" i="1"/>
  <c r="AL36" i="1"/>
  <c r="AK36" i="1"/>
  <c r="AL35" i="1"/>
  <c r="AK35" i="1"/>
  <c r="AL34" i="1"/>
  <c r="AK34" i="1"/>
  <c r="AL33" i="1"/>
  <c r="AK33" i="1"/>
  <c r="AL32" i="1"/>
  <c r="AK32" i="1"/>
  <c r="AL31" i="1"/>
  <c r="AM31" i="1" s="1"/>
  <c r="AK31" i="1"/>
  <c r="AL30" i="1"/>
  <c r="AM30" i="1" s="1"/>
  <c r="AK30" i="1"/>
  <c r="AL28" i="1"/>
  <c r="AK28" i="1"/>
  <c r="AL27" i="1"/>
  <c r="AK27" i="1"/>
  <c r="AL26" i="1"/>
  <c r="AK26" i="1"/>
  <c r="AL25" i="1"/>
  <c r="AK25" i="1"/>
  <c r="AL24" i="1"/>
  <c r="AG24" i="1" s="1"/>
  <c r="AK24" i="1"/>
  <c r="AL23" i="1"/>
  <c r="AK23" i="1"/>
  <c r="AL22" i="1"/>
  <c r="AM22" i="1" s="1"/>
  <c r="AK22" i="1"/>
  <c r="AL21" i="1"/>
  <c r="AK21" i="1"/>
  <c r="AL20" i="1"/>
  <c r="AM20" i="1" s="1"/>
  <c r="AK20" i="1"/>
  <c r="AL19" i="1"/>
  <c r="AK19" i="1"/>
  <c r="AL18" i="1"/>
  <c r="AK18" i="1"/>
  <c r="AL16" i="1"/>
  <c r="AK16" i="1"/>
  <c r="AL15" i="1"/>
  <c r="AM15" i="1" s="1"/>
  <c r="AK15" i="1"/>
  <c r="AL14" i="1"/>
  <c r="AK14" i="1"/>
  <c r="AL13" i="1"/>
  <c r="AK13" i="1"/>
  <c r="AL12" i="1"/>
  <c r="AK12" i="1"/>
  <c r="AL11" i="1"/>
  <c r="AK11" i="1"/>
  <c r="AL10" i="1"/>
  <c r="AM10" i="1" s="1"/>
  <c r="AK10" i="1"/>
  <c r="AL9" i="1"/>
  <c r="AK9" i="1"/>
  <c r="AL8" i="1"/>
  <c r="AM8" i="1" s="1"/>
  <c r="AK8" i="1"/>
  <c r="AL7" i="1"/>
  <c r="AK7" i="1"/>
  <c r="AL6" i="1"/>
  <c r="AM6" i="1" s="1"/>
  <c r="AK6" i="1"/>
  <c r="AC7" i="1"/>
  <c r="AC9" i="1"/>
  <c r="AC11" i="1"/>
  <c r="AC12" i="1"/>
  <c r="AC14" i="1"/>
  <c r="AC16" i="1"/>
  <c r="AC17" i="1"/>
  <c r="AC25" i="1"/>
  <c r="AC26" i="1"/>
  <c r="AC28" i="1"/>
  <c r="AC29" i="1"/>
  <c r="AC32" i="1"/>
  <c r="AC33" i="1"/>
  <c r="AC34" i="1"/>
  <c r="AC35" i="1"/>
  <c r="AC36" i="1"/>
  <c r="AC38" i="1"/>
  <c r="AC39" i="1"/>
  <c r="AC40" i="1"/>
  <c r="AC42" i="1"/>
  <c r="AC43" i="1"/>
  <c r="AC59" i="1"/>
  <c r="AC60" i="1"/>
  <c r="AC61" i="1"/>
  <c r="AC62" i="1"/>
  <c r="AC63" i="1"/>
  <c r="AC71" i="1"/>
  <c r="AC72" i="1"/>
  <c r="AC77" i="1"/>
  <c r="AM24" i="1" l="1"/>
  <c r="AM5" i="1" s="1"/>
  <c r="AG5" i="1"/>
  <c r="AH24" i="1"/>
  <c r="AH5" i="1" s="1"/>
  <c r="AE15" i="1"/>
  <c r="Q15" i="1" s="1"/>
  <c r="AE31" i="1"/>
  <c r="Q31" i="1" s="1"/>
  <c r="AE41" i="1"/>
  <c r="Q41" i="1" s="1"/>
  <c r="AE45" i="1"/>
  <c r="Q45" i="1" s="1"/>
  <c r="AE53" i="1"/>
  <c r="Q53" i="1" s="1"/>
  <c r="AE55" i="1"/>
  <c r="Q55" i="1" s="1"/>
  <c r="AE57" i="1"/>
  <c r="Q57" i="1" s="1"/>
  <c r="AE65" i="1"/>
  <c r="Q65" i="1" s="1"/>
  <c r="O7" i="1"/>
  <c r="O8" i="1"/>
  <c r="P8" i="1" s="1"/>
  <c r="AE8" i="1" s="1"/>
  <c r="Q8" i="1" s="1"/>
  <c r="O9" i="1"/>
  <c r="O10" i="1"/>
  <c r="P10" i="1" s="1"/>
  <c r="AE10" i="1" s="1"/>
  <c r="Q10" i="1" s="1"/>
  <c r="O11" i="1"/>
  <c r="O12" i="1"/>
  <c r="O13" i="1"/>
  <c r="O14" i="1"/>
  <c r="O15" i="1"/>
  <c r="P15" i="1" s="1"/>
  <c r="O16" i="1"/>
  <c r="O17" i="1"/>
  <c r="O18" i="1"/>
  <c r="O19" i="1"/>
  <c r="O20" i="1"/>
  <c r="P20" i="1" s="1"/>
  <c r="AE20" i="1" s="1"/>
  <c r="Q20" i="1" s="1"/>
  <c r="O21" i="1"/>
  <c r="O22" i="1"/>
  <c r="P22" i="1" s="1"/>
  <c r="AE22" i="1" s="1"/>
  <c r="Q22" i="1" s="1"/>
  <c r="O23" i="1"/>
  <c r="O24" i="1"/>
  <c r="P24" i="1" s="1"/>
  <c r="AE24" i="1" s="1"/>
  <c r="Q24" i="1" s="1"/>
  <c r="O25" i="1"/>
  <c r="O26" i="1"/>
  <c r="O27" i="1"/>
  <c r="O28" i="1"/>
  <c r="O29" i="1"/>
  <c r="O30" i="1"/>
  <c r="P30" i="1" s="1"/>
  <c r="AE30" i="1" s="1"/>
  <c r="Q30" i="1" s="1"/>
  <c r="O31" i="1"/>
  <c r="P31" i="1" s="1"/>
  <c r="O32" i="1"/>
  <c r="O33" i="1"/>
  <c r="O34" i="1"/>
  <c r="O35" i="1"/>
  <c r="O36" i="1"/>
  <c r="O37" i="1"/>
  <c r="P37" i="1" s="1"/>
  <c r="AE37" i="1" s="1"/>
  <c r="Q37" i="1" s="1"/>
  <c r="O38" i="1"/>
  <c r="O39" i="1"/>
  <c r="O40" i="1"/>
  <c r="O41" i="1"/>
  <c r="P41" i="1" s="1"/>
  <c r="O42" i="1"/>
  <c r="O43" i="1"/>
  <c r="O44" i="1"/>
  <c r="P44" i="1" s="1"/>
  <c r="AE44" i="1" s="1"/>
  <c r="Q44" i="1" s="1"/>
  <c r="O45" i="1"/>
  <c r="P45" i="1" s="1"/>
  <c r="O46" i="1"/>
  <c r="O47" i="1"/>
  <c r="P47" i="1" s="1"/>
  <c r="AE47" i="1" s="1"/>
  <c r="Q47" i="1" s="1"/>
  <c r="O48" i="1"/>
  <c r="P48" i="1" s="1"/>
  <c r="AE48" i="1" s="1"/>
  <c r="Q48" i="1" s="1"/>
  <c r="O49" i="1"/>
  <c r="P49" i="1" s="1"/>
  <c r="O50" i="1"/>
  <c r="O51" i="1"/>
  <c r="O52" i="1"/>
  <c r="P52" i="1" s="1"/>
  <c r="AE52" i="1" s="1"/>
  <c r="Q52" i="1" s="1"/>
  <c r="O53" i="1"/>
  <c r="P53" i="1" s="1"/>
  <c r="O54" i="1"/>
  <c r="P54" i="1" s="1"/>
  <c r="AE54" i="1" s="1"/>
  <c r="Q54" i="1" s="1"/>
  <c r="O55" i="1"/>
  <c r="P55" i="1" s="1"/>
  <c r="O56" i="1"/>
  <c r="P56" i="1" s="1"/>
  <c r="AE56" i="1" s="1"/>
  <c r="Q56" i="1" s="1"/>
  <c r="O57" i="1"/>
  <c r="P57" i="1" s="1"/>
  <c r="O58" i="1"/>
  <c r="P58" i="1" s="1"/>
  <c r="AE58" i="1" s="1"/>
  <c r="Q58" i="1" s="1"/>
  <c r="O59" i="1"/>
  <c r="O60" i="1"/>
  <c r="O61" i="1"/>
  <c r="O62" i="1"/>
  <c r="O63" i="1"/>
  <c r="O64" i="1"/>
  <c r="O65" i="1"/>
  <c r="P65" i="1" s="1"/>
  <c r="O66" i="1"/>
  <c r="P66" i="1" s="1"/>
  <c r="AE66" i="1" s="1"/>
  <c r="Q66" i="1" s="1"/>
  <c r="O67" i="1"/>
  <c r="O68" i="1"/>
  <c r="P68" i="1" s="1"/>
  <c r="AE68" i="1" s="1"/>
  <c r="Q68" i="1" s="1"/>
  <c r="O69" i="1"/>
  <c r="P69" i="1" s="1"/>
  <c r="O70" i="1"/>
  <c r="P70" i="1" s="1"/>
  <c r="O71" i="1"/>
  <c r="O72" i="1"/>
  <c r="O73" i="1"/>
  <c r="P73" i="1" s="1"/>
  <c r="AE73" i="1" s="1"/>
  <c r="Q73" i="1" s="1"/>
  <c r="O74" i="1"/>
  <c r="P74" i="1" s="1"/>
  <c r="AE74" i="1" s="1"/>
  <c r="Q74" i="1" s="1"/>
  <c r="O75" i="1"/>
  <c r="O76" i="1"/>
  <c r="P76" i="1" s="1"/>
  <c r="AE76" i="1" s="1"/>
  <c r="Q76" i="1" s="1"/>
  <c r="O77" i="1"/>
  <c r="O78" i="1"/>
  <c r="P78" i="1" s="1"/>
  <c r="AE78" i="1" s="1"/>
  <c r="Q78" i="1" s="1"/>
  <c r="O6" i="1"/>
  <c r="P6" i="1" s="1"/>
  <c r="AE6" i="1" s="1"/>
  <c r="Q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5" i="1" l="1"/>
  <c r="AC6" i="1"/>
  <c r="AC75" i="1"/>
  <c r="AE75" i="1"/>
  <c r="AC73" i="1"/>
  <c r="AC69" i="1"/>
  <c r="AE69" i="1"/>
  <c r="AC67" i="1"/>
  <c r="AE67" i="1"/>
  <c r="AC65" i="1"/>
  <c r="AC57" i="1"/>
  <c r="AC55" i="1"/>
  <c r="AC53" i="1"/>
  <c r="AE51" i="1"/>
  <c r="AC51" i="1"/>
  <c r="AE49" i="1"/>
  <c r="AC49" i="1"/>
  <c r="AC47" i="1"/>
  <c r="AC45" i="1"/>
  <c r="AC41" i="1"/>
  <c r="AC37" i="1"/>
  <c r="AC31" i="1"/>
  <c r="AE27" i="1"/>
  <c r="AC27" i="1"/>
  <c r="AE23" i="1"/>
  <c r="AC23" i="1"/>
  <c r="AE21" i="1"/>
  <c r="AC21" i="1"/>
  <c r="AE19" i="1"/>
  <c r="AC19" i="1"/>
  <c r="AC15" i="1"/>
  <c r="AC13" i="1"/>
  <c r="AE13" i="1"/>
  <c r="AC78" i="1"/>
  <c r="AC76" i="1"/>
  <c r="AC74" i="1"/>
  <c r="AE70" i="1"/>
  <c r="AC70" i="1"/>
  <c r="AC68" i="1"/>
  <c r="AC66" i="1"/>
  <c r="AE64" i="1"/>
  <c r="AC64" i="1"/>
  <c r="AC58" i="1"/>
  <c r="AC56" i="1"/>
  <c r="AC54" i="1"/>
  <c r="AC52" i="1"/>
  <c r="AC50" i="1"/>
  <c r="AE50" i="1"/>
  <c r="AC48" i="1"/>
  <c r="AC46" i="1"/>
  <c r="AE46" i="1"/>
  <c r="AC44" i="1"/>
  <c r="AC30" i="1"/>
  <c r="AC24" i="1"/>
  <c r="AC22" i="1"/>
  <c r="AC20" i="1"/>
  <c r="AC18" i="1"/>
  <c r="AE18" i="1"/>
  <c r="AC10" i="1"/>
  <c r="AC8" i="1"/>
  <c r="O5" i="1"/>
  <c r="K5" i="1"/>
  <c r="U6" i="1"/>
  <c r="T77" i="1"/>
  <c r="U77" i="1"/>
  <c r="U75" i="1"/>
  <c r="U73" i="1"/>
  <c r="T71" i="1"/>
  <c r="U71" i="1"/>
  <c r="U69" i="1"/>
  <c r="U67" i="1"/>
  <c r="U65" i="1"/>
  <c r="T63" i="1"/>
  <c r="U63" i="1"/>
  <c r="T61" i="1"/>
  <c r="U61" i="1"/>
  <c r="T59" i="1"/>
  <c r="U59" i="1"/>
  <c r="U57" i="1"/>
  <c r="U55" i="1"/>
  <c r="U53" i="1"/>
  <c r="U51" i="1"/>
  <c r="U49" i="1"/>
  <c r="U47" i="1"/>
  <c r="U45" i="1"/>
  <c r="T43" i="1"/>
  <c r="U43" i="1"/>
  <c r="U41" i="1"/>
  <c r="T39" i="1"/>
  <c r="U39" i="1"/>
  <c r="U37" i="1"/>
  <c r="T35" i="1"/>
  <c r="U35" i="1"/>
  <c r="T33" i="1"/>
  <c r="U33" i="1"/>
  <c r="U31" i="1"/>
  <c r="T29" i="1"/>
  <c r="U29" i="1"/>
  <c r="U27" i="1"/>
  <c r="T25" i="1"/>
  <c r="U25" i="1"/>
  <c r="U23" i="1"/>
  <c r="U21" i="1"/>
  <c r="U19" i="1"/>
  <c r="T17" i="1"/>
  <c r="U17" i="1"/>
  <c r="T16" i="1"/>
  <c r="U16" i="1"/>
  <c r="T14" i="1"/>
  <c r="U14" i="1"/>
  <c r="T12" i="1"/>
  <c r="U12" i="1"/>
  <c r="U10" i="1"/>
  <c r="U8" i="1"/>
  <c r="U78" i="1"/>
  <c r="U76" i="1"/>
  <c r="U74" i="1"/>
  <c r="T72" i="1"/>
  <c r="U72" i="1"/>
  <c r="U70" i="1"/>
  <c r="U68" i="1"/>
  <c r="U66" i="1"/>
  <c r="U64" i="1"/>
  <c r="T62" i="1"/>
  <c r="U62" i="1"/>
  <c r="T60" i="1"/>
  <c r="U60" i="1"/>
  <c r="U58" i="1"/>
  <c r="U56" i="1"/>
  <c r="U54" i="1"/>
  <c r="U52" i="1"/>
  <c r="U50" i="1"/>
  <c r="U48" i="1"/>
  <c r="U46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U30" i="1"/>
  <c r="T28" i="1"/>
  <c r="U28" i="1"/>
  <c r="T26" i="1"/>
  <c r="U26" i="1"/>
  <c r="U24" i="1"/>
  <c r="U22" i="1"/>
  <c r="U20" i="1"/>
  <c r="U18" i="1"/>
  <c r="U15" i="1"/>
  <c r="U13" i="1"/>
  <c r="T11" i="1"/>
  <c r="U11" i="1"/>
  <c r="T9" i="1"/>
  <c r="U9" i="1"/>
  <c r="T7" i="1"/>
  <c r="U7" i="1"/>
  <c r="AF10" i="1" l="1"/>
  <c r="T10" i="1"/>
  <c r="AF64" i="1"/>
  <c r="Q64" i="1"/>
  <c r="T64" i="1" s="1"/>
  <c r="AF66" i="1"/>
  <c r="T66" i="1"/>
  <c r="AF68" i="1"/>
  <c r="T68" i="1"/>
  <c r="AF70" i="1"/>
  <c r="Q70" i="1"/>
  <c r="T70" i="1" s="1"/>
  <c r="AF74" i="1"/>
  <c r="T74" i="1"/>
  <c r="AF76" i="1"/>
  <c r="T76" i="1"/>
  <c r="AF15" i="1"/>
  <c r="T15" i="1"/>
  <c r="AF19" i="1"/>
  <c r="Q19" i="1"/>
  <c r="T19" i="1" s="1"/>
  <c r="AF21" i="1"/>
  <c r="Q21" i="1"/>
  <c r="T21" i="1" s="1"/>
  <c r="AF23" i="1"/>
  <c r="Q23" i="1"/>
  <c r="T23" i="1" s="1"/>
  <c r="AF27" i="1"/>
  <c r="Q27" i="1"/>
  <c r="T27" i="1" s="1"/>
  <c r="AF31" i="1"/>
  <c r="T31" i="1"/>
  <c r="AF41" i="1"/>
  <c r="T41" i="1"/>
  <c r="AF45" i="1"/>
  <c r="T45" i="1"/>
  <c r="AF47" i="1"/>
  <c r="T47" i="1"/>
  <c r="AF49" i="1"/>
  <c r="Q49" i="1"/>
  <c r="T49" i="1" s="1"/>
  <c r="AF51" i="1"/>
  <c r="Q51" i="1"/>
  <c r="T51" i="1" s="1"/>
  <c r="AF53" i="1"/>
  <c r="T53" i="1"/>
  <c r="AF55" i="1"/>
  <c r="T55" i="1"/>
  <c r="AF57" i="1"/>
  <c r="T57" i="1"/>
  <c r="AF6" i="1"/>
  <c r="AE5" i="1"/>
  <c r="AF8" i="1"/>
  <c r="T8" i="1"/>
  <c r="AF18" i="1"/>
  <c r="Q18" i="1"/>
  <c r="T18" i="1" s="1"/>
  <c r="AF20" i="1"/>
  <c r="T20" i="1"/>
  <c r="AF22" i="1"/>
  <c r="T22" i="1"/>
  <c r="AF24" i="1"/>
  <c r="T24" i="1"/>
  <c r="AF30" i="1"/>
  <c r="T30" i="1"/>
  <c r="AF44" i="1"/>
  <c r="T44" i="1"/>
  <c r="AF46" i="1"/>
  <c r="Q46" i="1"/>
  <c r="T46" i="1" s="1"/>
  <c r="AF48" i="1"/>
  <c r="T48" i="1"/>
  <c r="AF50" i="1"/>
  <c r="Q50" i="1"/>
  <c r="T50" i="1" s="1"/>
  <c r="AF52" i="1"/>
  <c r="T52" i="1"/>
  <c r="AF54" i="1"/>
  <c r="T54" i="1"/>
  <c r="AF56" i="1"/>
  <c r="T56" i="1"/>
  <c r="AF58" i="1"/>
  <c r="T58" i="1"/>
  <c r="AF78" i="1"/>
  <c r="T78" i="1"/>
  <c r="AF13" i="1"/>
  <c r="Q13" i="1"/>
  <c r="T13" i="1" s="1"/>
  <c r="AF37" i="1"/>
  <c r="T37" i="1"/>
  <c r="AF65" i="1"/>
  <c r="T65" i="1"/>
  <c r="AF67" i="1"/>
  <c r="Q67" i="1"/>
  <c r="T67" i="1" s="1"/>
  <c r="AF69" i="1"/>
  <c r="Q69" i="1"/>
  <c r="T69" i="1" s="1"/>
  <c r="AF73" i="1"/>
  <c r="T73" i="1"/>
  <c r="AF75" i="1"/>
  <c r="Q75" i="1"/>
  <c r="T75" i="1" s="1"/>
  <c r="AC5" i="1"/>
  <c r="Q5" i="1" l="1"/>
  <c r="T6" i="1"/>
  <c r="AF5" i="1"/>
</calcChain>
</file>

<file path=xl/sharedStrings.xml><?xml version="1.0" encoding="utf-8"?>
<sst xmlns="http://schemas.openxmlformats.org/spreadsheetml/2006/main" count="311" uniqueCount="131">
  <si>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</si>
  <si>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</si>
  <si>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</si>
  <si>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</si>
  <si>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</si>
  <si>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</si>
  <si>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</si>
  <si>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</si>
  <si>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</si>
  <si>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</si>
  <si>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</si>
  <si>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</si>
  <si>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</si>
  <si>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</si>
  <si>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</si>
  <si>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</si>
  <si>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</si>
  <si>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</si>
  <si>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</si>
  <si>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</si>
  <si>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</si>
  <si>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</si>
  <si>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</si>
  <si>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</si>
  <si>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</si>
  <si>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</si>
  <si>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23,09,</t>
  </si>
  <si>
    <t>26,09,</t>
  </si>
  <si>
    <t>19,09,</t>
  </si>
  <si>
    <t>12,09,</t>
  </si>
  <si>
    <t>05,09,</t>
  </si>
  <si>
    <t>29,08,</t>
  </si>
  <si>
    <t>22,08,</t>
  </si>
  <si>
    <t>15,08,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</si>
  <si>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</si>
  <si>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</si>
  <si>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</si>
  <si>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</si>
  <si>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</si>
  <si>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</si>
  <si>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</si>
  <si>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</si>
  <si>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</si>
  <si>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</si>
  <si>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</si>
  <si>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</si>
  <si>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</si>
  <si>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</si>
  <si>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</si>
  <si>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</si>
  <si>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 в матрице</t>
  </si>
  <si>
    <t>Мини-сосиски в тесте "Фрайпики" 3,7кг ВЕС,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</si>
  <si>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</si>
  <si>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</si>
  <si>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</si>
  <si>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</si>
  <si>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</si>
  <si>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</si>
  <si>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</si>
  <si>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вместо жар-боллов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</si>
  <si>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</si>
  <si>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</si>
  <si>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</si>
  <si>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</si>
  <si>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</si>
  <si>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</si>
  <si>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</si>
  <si>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</si>
  <si>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</si>
  <si>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</si>
  <si>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</si>
  <si>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</si>
  <si>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</si>
  <si>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</si>
  <si>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</si>
  <si>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</si>
  <si>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</si>
  <si>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</si>
  <si>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</si>
  <si>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</si>
  <si>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</si>
  <si>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</si>
  <si>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</si>
  <si>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</si>
  <si>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</si>
  <si>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</si>
  <si>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</si>
  <si>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</si>
  <si>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</si>
  <si>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</si>
  <si>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</si>
  <si>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</si>
  <si>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</si>
  <si>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</si>
  <si>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</si>
  <si>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</si>
  <si>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</si>
  <si>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</si>
  <si>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</si>
  <si>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</si>
  <si>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</si>
  <si>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нужно продавать / от завода (СОСГ)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</si>
  <si>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</si>
  <si>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</si>
  <si>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</si>
  <si>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</si>
  <si>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</si>
  <si>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</si>
  <si>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</si>
  <si>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</si>
  <si>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</si>
  <si>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</si>
  <si>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</si>
  <si>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</si>
  <si>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</si>
  <si>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</si>
  <si>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</si>
  <si>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</si>
  <si>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</si>
  <si>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</si>
  <si>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ряд</t>
  </si>
  <si>
    <t>паллет</t>
  </si>
  <si>
    <t>потребность</t>
  </si>
  <si>
    <t>кратно рядам</t>
  </si>
  <si>
    <t>отгрузит завод</t>
  </si>
  <si>
    <r>
      <t>дубль /</t>
    </r>
    <r>
      <rPr>
        <b/>
        <sz val="10"/>
        <color rgb="FFFF0000"/>
        <rFont val="Arial"/>
        <family val="2"/>
        <charset val="204"/>
      </rPr>
      <t xml:space="preserve"> нужно продавать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</si>
  <si>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</si>
  <si>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t>вместо жар-мени</t>
  </si>
  <si>
    <t>30,09,(1)</t>
  </si>
  <si>
    <t>30,09,(2)</t>
  </si>
  <si>
    <t>30,09,(3)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</si>
</sst>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8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9,09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19,09,</v>
          </cell>
          <cell r="V4" t="str">
            <v>12,09,</v>
          </cell>
          <cell r="W4" t="str">
            <v>05,09,</v>
          </cell>
          <cell r="X4" t="str">
            <v>29,08,</v>
          </cell>
          <cell r="Y4" t="str">
            <v>22,08,</v>
          </cell>
          <cell r="Z4" t="str">
            <v>15,08,</v>
          </cell>
          <cell r="AD4" t="str">
            <v>23,09,</v>
          </cell>
        </row>
        <row r="5">
          <cell r="E5">
            <v>18472</v>
          </cell>
          <cell r="F5">
            <v>48910.900000000009</v>
          </cell>
          <cell r="J5">
            <v>18245.099999999999</v>
          </cell>
          <cell r="K5">
            <v>226.89999999999998</v>
          </cell>
          <cell r="L5">
            <v>0</v>
          </cell>
          <cell r="M5">
            <v>0</v>
          </cell>
          <cell r="N5">
            <v>0</v>
          </cell>
          <cell r="O5">
            <v>3694.4</v>
          </cell>
          <cell r="P5">
            <v>9879.1999999999989</v>
          </cell>
          <cell r="Q5">
            <v>10123</v>
          </cell>
          <cell r="R5">
            <v>0</v>
          </cell>
          <cell r="V5">
            <v>4375.9999999999991</v>
          </cell>
          <cell r="W5">
            <v>4832.2000000000007</v>
          </cell>
          <cell r="X5">
            <v>4796.96</v>
          </cell>
          <cell r="Y5">
            <v>4186.2399999999989</v>
          </cell>
          <cell r="Z5">
            <v>4127.0999999999985</v>
          </cell>
          <cell r="AB5">
            <v>8256.74</v>
          </cell>
          <cell r="AD5">
            <v>1634</v>
          </cell>
          <cell r="AE5">
            <v>8335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805</v>
          </cell>
          <cell r="D6">
            <v>168</v>
          </cell>
          <cell r="E6">
            <v>345</v>
          </cell>
          <cell r="F6">
            <v>526</v>
          </cell>
          <cell r="G6">
            <v>0.3</v>
          </cell>
          <cell r="H6">
            <v>180</v>
          </cell>
          <cell r="I6" t="str">
            <v>матрица</v>
          </cell>
          <cell r="J6">
            <v>348</v>
          </cell>
          <cell r="K6">
            <v>-3</v>
          </cell>
          <cell r="O6">
            <v>69</v>
          </cell>
          <cell r="P6">
            <v>440</v>
          </cell>
          <cell r="Q6">
            <v>504</v>
          </cell>
          <cell r="T6">
            <v>14.927536231884059</v>
          </cell>
          <cell r="U6">
            <v>7.6231884057971016</v>
          </cell>
          <cell r="V6">
            <v>61</v>
          </cell>
          <cell r="W6">
            <v>48.4</v>
          </cell>
          <cell r="X6">
            <v>87.2</v>
          </cell>
          <cell r="Y6">
            <v>10.6</v>
          </cell>
          <cell r="Z6">
            <v>57</v>
          </cell>
          <cell r="AB6">
            <v>132</v>
          </cell>
          <cell r="AC6">
            <v>12</v>
          </cell>
          <cell r="AD6">
            <v>42</v>
          </cell>
          <cell r="AE6">
            <v>151.19999999999999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нет потребности</v>
          </cell>
          <cell r="AB7">
            <v>0</v>
          </cell>
          <cell r="AC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2563</v>
          </cell>
          <cell r="D8">
            <v>1176</v>
          </cell>
          <cell r="E8">
            <v>815</v>
          </cell>
          <cell r="F8">
            <v>2532</v>
          </cell>
          <cell r="G8">
            <v>0.3</v>
          </cell>
          <cell r="H8">
            <v>180</v>
          </cell>
          <cell r="I8" t="str">
            <v>матрица</v>
          </cell>
          <cell r="J8">
            <v>806</v>
          </cell>
          <cell r="K8">
            <v>9</v>
          </cell>
          <cell r="O8">
            <v>163</v>
          </cell>
          <cell r="Q8">
            <v>0</v>
          </cell>
          <cell r="T8">
            <v>15.533742331288343</v>
          </cell>
          <cell r="U8">
            <v>15.533742331288343</v>
          </cell>
          <cell r="V8">
            <v>226.6</v>
          </cell>
          <cell r="W8">
            <v>254</v>
          </cell>
          <cell r="X8">
            <v>207.2</v>
          </cell>
          <cell r="Y8">
            <v>240.4</v>
          </cell>
          <cell r="Z8">
            <v>232.6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>
            <v>180</v>
          </cell>
          <cell r="I9" t="str">
            <v>матрица</v>
          </cell>
          <cell r="K9">
            <v>0</v>
          </cell>
          <cell r="O9">
            <v>0</v>
          </cell>
          <cell r="T9" t="e">
            <v>#DIV/0!</v>
          </cell>
          <cell r="U9" t="e">
            <v>#DIV/0!</v>
          </cell>
          <cell r="V9">
            <v>0</v>
          </cell>
          <cell r="W9">
            <v>0</v>
          </cell>
          <cell r="X9">
            <v>1.2</v>
          </cell>
          <cell r="Y9">
            <v>0</v>
          </cell>
          <cell r="Z9">
            <v>0</v>
          </cell>
          <cell r="AA9" t="str">
            <v>нет потребности</v>
          </cell>
          <cell r="AB9">
            <v>0</v>
          </cell>
          <cell r="AC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2768</v>
          </cell>
          <cell r="D10">
            <v>1344</v>
          </cell>
          <cell r="E10">
            <v>854</v>
          </cell>
          <cell r="F10">
            <v>2862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849</v>
          </cell>
          <cell r="K10">
            <v>5</v>
          </cell>
          <cell r="O10">
            <v>170.8</v>
          </cell>
          <cell r="Q10">
            <v>0</v>
          </cell>
          <cell r="T10">
            <v>16.756440281030443</v>
          </cell>
          <cell r="U10">
            <v>16.756440281030443</v>
          </cell>
          <cell r="V10">
            <v>252.4</v>
          </cell>
          <cell r="W10">
            <v>254.2</v>
          </cell>
          <cell r="X10">
            <v>309.2</v>
          </cell>
          <cell r="Y10">
            <v>295.60000000000002</v>
          </cell>
          <cell r="Z10">
            <v>254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 t="str">
            <v>нет потребности</v>
          </cell>
          <cell r="AB11">
            <v>0</v>
          </cell>
          <cell r="AC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C13">
            <v>88.8</v>
          </cell>
          <cell r="F13">
            <v>88.8</v>
          </cell>
          <cell r="G13">
            <v>1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Q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0.74</v>
          </cell>
          <cell r="Y13">
            <v>0</v>
          </cell>
          <cell r="Z13">
            <v>0</v>
          </cell>
          <cell r="AA13" t="str">
            <v>нужно увеличить продажи</v>
          </cell>
          <cell r="AB13">
            <v>0</v>
          </cell>
          <cell r="AC13">
            <v>3.7</v>
          </cell>
          <cell r="AD13">
            <v>0</v>
          </cell>
          <cell r="AE13">
            <v>0</v>
          </cell>
          <cell r="AF13">
            <v>14</v>
          </cell>
          <cell r="AG13">
            <v>126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1549</v>
          </cell>
          <cell r="E15">
            <v>381</v>
          </cell>
          <cell r="F15">
            <v>1076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373</v>
          </cell>
          <cell r="K15">
            <v>8</v>
          </cell>
          <cell r="O15">
            <v>76.2</v>
          </cell>
          <cell r="Q15">
            <v>0</v>
          </cell>
          <cell r="T15">
            <v>14.120734908136482</v>
          </cell>
          <cell r="U15">
            <v>14.120734908136482</v>
          </cell>
          <cell r="V15">
            <v>78.2</v>
          </cell>
          <cell r="W15">
            <v>69</v>
          </cell>
          <cell r="X15">
            <v>158.6</v>
          </cell>
          <cell r="Y15">
            <v>75.8</v>
          </cell>
          <cell r="Z15">
            <v>1.6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70</v>
          </cell>
        </row>
        <row r="17">
          <cell r="A17" t="str">
            <v>Мини-пицца с ветчиной и сыром ТМ Зареченские продукты флоу-пак 0,3 кг.   Поком</v>
          </cell>
          <cell r="B17" t="str">
            <v>шт</v>
          </cell>
          <cell r="C17">
            <v>3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1.8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от завода (СОСГ)</v>
          </cell>
          <cell r="AC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429.2</v>
          </cell>
          <cell r="D18">
            <v>518</v>
          </cell>
          <cell r="E18">
            <v>277.5</v>
          </cell>
          <cell r="F18">
            <v>629</v>
          </cell>
          <cell r="G18">
            <v>1</v>
          </cell>
          <cell r="H18">
            <v>180</v>
          </cell>
          <cell r="I18" t="str">
            <v>матрица</v>
          </cell>
          <cell r="J18">
            <v>287.10000000000002</v>
          </cell>
          <cell r="K18">
            <v>-9.6000000000000227</v>
          </cell>
          <cell r="O18">
            <v>55.5</v>
          </cell>
          <cell r="P18">
            <v>259</v>
          </cell>
          <cell r="Q18">
            <v>259</v>
          </cell>
          <cell r="T18">
            <v>16</v>
          </cell>
          <cell r="U18">
            <v>11.333333333333334</v>
          </cell>
          <cell r="V18">
            <v>64.38000000000001</v>
          </cell>
          <cell r="W18">
            <v>53.279999999999987</v>
          </cell>
          <cell r="X18">
            <v>53.4</v>
          </cell>
          <cell r="Y18">
            <v>64.180000000000007</v>
          </cell>
          <cell r="Z18">
            <v>0</v>
          </cell>
          <cell r="AB18">
            <v>259</v>
          </cell>
          <cell r="AC18">
            <v>3.7</v>
          </cell>
          <cell r="AD18">
            <v>70</v>
          </cell>
          <cell r="AE18">
            <v>259</v>
          </cell>
          <cell r="AF18">
            <v>14</v>
          </cell>
          <cell r="AG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283</v>
          </cell>
          <cell r="E19">
            <v>79</v>
          </cell>
          <cell r="F19">
            <v>191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82</v>
          </cell>
          <cell r="K19">
            <v>-3</v>
          </cell>
          <cell r="O19">
            <v>15.8</v>
          </cell>
          <cell r="P19">
            <v>93.400000000000034</v>
          </cell>
          <cell r="Q19">
            <v>126</v>
          </cell>
          <cell r="T19">
            <v>20.063291139240505</v>
          </cell>
          <cell r="U19">
            <v>12.088607594936708</v>
          </cell>
          <cell r="V19">
            <v>18.2</v>
          </cell>
          <cell r="W19">
            <v>8</v>
          </cell>
          <cell r="X19">
            <v>10</v>
          </cell>
          <cell r="Y19">
            <v>23.6</v>
          </cell>
          <cell r="Z19">
            <v>11.6</v>
          </cell>
          <cell r="AB19">
            <v>28.02000000000001</v>
          </cell>
          <cell r="AC19">
            <v>9</v>
          </cell>
          <cell r="AD19">
            <v>14</v>
          </cell>
          <cell r="AE19">
            <v>37.799999999999997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  <cell r="C20">
            <v>242</v>
          </cell>
          <cell r="E20">
            <v>52.5</v>
          </cell>
          <cell r="F20">
            <v>189.5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52.5</v>
          </cell>
          <cell r="K20">
            <v>0</v>
          </cell>
          <cell r="O20">
            <v>10.5</v>
          </cell>
          <cell r="Q20">
            <v>0</v>
          </cell>
          <cell r="T20">
            <v>18.047619047619047</v>
          </cell>
          <cell r="U20">
            <v>18.047619047619047</v>
          </cell>
          <cell r="V20">
            <v>4.4000000000000004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нужно увеличить продажи / вместо жар-мени</v>
          </cell>
          <cell r="AB20">
            <v>0</v>
          </cell>
          <cell r="AC20">
            <v>5.5</v>
          </cell>
          <cell r="AD20">
            <v>0</v>
          </cell>
          <cell r="AE20">
            <v>0</v>
          </cell>
          <cell r="AF20">
            <v>12</v>
          </cell>
          <cell r="AG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243</v>
          </cell>
          <cell r="E21">
            <v>68</v>
          </cell>
          <cell r="F21">
            <v>166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71</v>
          </cell>
          <cell r="K21">
            <v>-3</v>
          </cell>
          <cell r="O21">
            <v>13.6</v>
          </cell>
          <cell r="P21">
            <v>106</v>
          </cell>
          <cell r="Q21">
            <v>162</v>
          </cell>
          <cell r="T21">
            <v>24.117647058823529</v>
          </cell>
          <cell r="U21">
            <v>12.205882352941178</v>
          </cell>
          <cell r="V21">
            <v>11.2</v>
          </cell>
          <cell r="W21">
            <v>7.6</v>
          </cell>
          <cell r="X21">
            <v>10</v>
          </cell>
          <cell r="Y21">
            <v>24.6</v>
          </cell>
          <cell r="Z21">
            <v>8.4</v>
          </cell>
          <cell r="AB21">
            <v>31.799999999999997</v>
          </cell>
          <cell r="AC21">
            <v>9</v>
          </cell>
          <cell r="AD21">
            <v>18</v>
          </cell>
          <cell r="AE21">
            <v>48.6</v>
          </cell>
          <cell r="AF21">
            <v>18</v>
          </cell>
          <cell r="AG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153</v>
          </cell>
          <cell r="E22">
            <v>36</v>
          </cell>
          <cell r="F22">
            <v>114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36</v>
          </cell>
          <cell r="K22">
            <v>0</v>
          </cell>
          <cell r="O22">
            <v>7.2</v>
          </cell>
          <cell r="Q22">
            <v>0</v>
          </cell>
          <cell r="T22">
            <v>15.833333333333332</v>
          </cell>
          <cell r="U22">
            <v>15.833333333333332</v>
          </cell>
          <cell r="V22">
            <v>5.8</v>
          </cell>
          <cell r="W22">
            <v>7.4</v>
          </cell>
          <cell r="X22">
            <v>9.8000000000000007</v>
          </cell>
          <cell r="Y22">
            <v>12.4</v>
          </cell>
          <cell r="Z22">
            <v>8.1999999999999993</v>
          </cell>
          <cell r="AA22" t="str">
            <v>нужно увеличить продажи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Мини-шарики с курочкой и сыром ТМ Зареченские .ВЕС  Поком</v>
          </cell>
          <cell r="B23" t="str">
            <v>кг</v>
          </cell>
          <cell r="C23">
            <v>210</v>
          </cell>
          <cell r="D23">
            <v>126</v>
          </cell>
          <cell r="E23">
            <v>144</v>
          </cell>
          <cell r="F23">
            <v>192</v>
          </cell>
          <cell r="G23">
            <v>1</v>
          </cell>
          <cell r="H23">
            <v>180</v>
          </cell>
          <cell r="I23" t="str">
            <v>матрица</v>
          </cell>
          <cell r="J23">
            <v>149</v>
          </cell>
          <cell r="K23">
            <v>-5</v>
          </cell>
          <cell r="O23">
            <v>28.8</v>
          </cell>
          <cell r="P23">
            <v>268.8</v>
          </cell>
          <cell r="Q23">
            <v>252</v>
          </cell>
          <cell r="T23">
            <v>15.416666666666666</v>
          </cell>
          <cell r="U23">
            <v>6.6666666666666661</v>
          </cell>
          <cell r="V23">
            <v>23.4</v>
          </cell>
          <cell r="W23">
            <v>24.14</v>
          </cell>
          <cell r="X23">
            <v>18.600000000000001</v>
          </cell>
          <cell r="Y23">
            <v>11.4</v>
          </cell>
          <cell r="Z23">
            <v>22.34</v>
          </cell>
          <cell r="AA23" t="str">
            <v>вместо жар-боллов</v>
          </cell>
          <cell r="AB23">
            <v>268.8</v>
          </cell>
          <cell r="AC23">
            <v>3</v>
          </cell>
          <cell r="AD23">
            <v>84</v>
          </cell>
          <cell r="AE23">
            <v>252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2065</v>
          </cell>
          <cell r="D24">
            <v>672</v>
          </cell>
          <cell r="E24">
            <v>577</v>
          </cell>
          <cell r="F24">
            <v>2011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574</v>
          </cell>
          <cell r="K24">
            <v>3</v>
          </cell>
          <cell r="O24">
            <v>115.4</v>
          </cell>
          <cell r="Q24">
            <v>0</v>
          </cell>
          <cell r="T24">
            <v>17.426343154246101</v>
          </cell>
          <cell r="U24">
            <v>17.426343154246101</v>
          </cell>
          <cell r="V24">
            <v>185.4</v>
          </cell>
          <cell r="W24">
            <v>216.4</v>
          </cell>
          <cell r="X24">
            <v>213.8</v>
          </cell>
          <cell r="Y24">
            <v>99.2</v>
          </cell>
          <cell r="Z24">
            <v>199.8</v>
          </cell>
          <cell r="AB24">
            <v>0</v>
          </cell>
          <cell r="AC24">
            <v>6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2.4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O26">
            <v>0</v>
          </cell>
          <cell r="T26" t="e">
            <v>#DIV/0!</v>
          </cell>
          <cell r="U26" t="e">
            <v>#DIV/0!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1082</v>
          </cell>
          <cell r="D27">
            <v>648</v>
          </cell>
          <cell r="E27">
            <v>677</v>
          </cell>
          <cell r="F27">
            <v>939</v>
          </cell>
          <cell r="G27">
            <v>1</v>
          </cell>
          <cell r="H27">
            <v>180</v>
          </cell>
          <cell r="I27" t="str">
            <v>матрица</v>
          </cell>
          <cell r="J27">
            <v>688</v>
          </cell>
          <cell r="K27">
            <v>-11</v>
          </cell>
          <cell r="O27">
            <v>135.4</v>
          </cell>
          <cell r="P27">
            <v>1227.4000000000001</v>
          </cell>
          <cell r="Q27">
            <v>1224</v>
          </cell>
          <cell r="T27">
            <v>15.974889217134416</v>
          </cell>
          <cell r="U27">
            <v>6.9350073855243721</v>
          </cell>
          <cell r="V27">
            <v>116.4</v>
          </cell>
          <cell r="W27">
            <v>116.4</v>
          </cell>
          <cell r="X27">
            <v>105.6</v>
          </cell>
          <cell r="Y27">
            <v>136.80000000000001</v>
          </cell>
          <cell r="Z27">
            <v>114</v>
          </cell>
          <cell r="AB27">
            <v>1227.4000000000001</v>
          </cell>
          <cell r="AC27">
            <v>6</v>
          </cell>
          <cell r="AD27">
            <v>204</v>
          </cell>
          <cell r="AE27">
            <v>1224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2072</v>
          </cell>
          <cell r="D29">
            <v>336</v>
          </cell>
          <cell r="E29">
            <v>539</v>
          </cell>
          <cell r="F29">
            <v>1732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537</v>
          </cell>
          <cell r="K29">
            <v>2</v>
          </cell>
          <cell r="O29">
            <v>107.8</v>
          </cell>
          <cell r="T29">
            <v>16.06679035250464</v>
          </cell>
          <cell r="U29">
            <v>16.06679035250464</v>
          </cell>
          <cell r="V29">
            <v>141.19999999999999</v>
          </cell>
          <cell r="W29">
            <v>207.2</v>
          </cell>
          <cell r="X29">
            <v>190.6</v>
          </cell>
          <cell r="Y29">
            <v>157.6</v>
          </cell>
          <cell r="Z29">
            <v>174.6</v>
          </cell>
          <cell r="AA29" t="str">
            <v>дубль / не правильно поставлен приход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E30">
            <v>539</v>
          </cell>
          <cell r="F30">
            <v>1732</v>
          </cell>
          <cell r="G30">
            <v>0.25</v>
          </cell>
          <cell r="H30">
            <v>365</v>
          </cell>
          <cell r="I30" t="str">
            <v>матрица</v>
          </cell>
          <cell r="K30">
            <v>539</v>
          </cell>
          <cell r="O30">
            <v>107.8</v>
          </cell>
          <cell r="Q30">
            <v>0</v>
          </cell>
          <cell r="T30">
            <v>16.06679035250464</v>
          </cell>
          <cell r="U30">
            <v>16.06679035250464</v>
          </cell>
          <cell r="V30">
            <v>141.19999999999999</v>
          </cell>
          <cell r="W30">
            <v>207.2</v>
          </cell>
          <cell r="X30">
            <v>190.6</v>
          </cell>
          <cell r="Y30">
            <v>157.6</v>
          </cell>
          <cell r="Z30">
            <v>174.6</v>
          </cell>
          <cell r="AA30" t="str">
            <v>есть дубль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1917</v>
          </cell>
          <cell r="E31">
            <v>449</v>
          </cell>
          <cell r="F31">
            <v>1311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443</v>
          </cell>
          <cell r="K31">
            <v>6</v>
          </cell>
          <cell r="O31">
            <v>89.8</v>
          </cell>
          <cell r="Q31">
            <v>0</v>
          </cell>
          <cell r="T31">
            <v>14.599109131403118</v>
          </cell>
          <cell r="U31">
            <v>14.599109131403118</v>
          </cell>
          <cell r="V31">
            <v>84.8</v>
          </cell>
          <cell r="W31">
            <v>132.19999999999999</v>
          </cell>
          <cell r="X31">
            <v>188.8</v>
          </cell>
          <cell r="Y31">
            <v>111.4</v>
          </cell>
          <cell r="Z31">
            <v>130.19999999999999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879</v>
          </cell>
          <cell r="D37">
            <v>672</v>
          </cell>
          <cell r="E37">
            <v>365</v>
          </cell>
          <cell r="F37">
            <v>1089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374</v>
          </cell>
          <cell r="K37">
            <v>-9</v>
          </cell>
          <cell r="O37">
            <v>73</v>
          </cell>
          <cell r="Q37">
            <v>0</v>
          </cell>
          <cell r="T37">
            <v>14.917808219178083</v>
          </cell>
          <cell r="U37">
            <v>14.917808219178083</v>
          </cell>
          <cell r="V37">
            <v>104.6</v>
          </cell>
          <cell r="W37">
            <v>103.4</v>
          </cell>
          <cell r="X37">
            <v>97.2</v>
          </cell>
          <cell r="Y37">
            <v>84.6</v>
          </cell>
          <cell r="Z37">
            <v>77.8</v>
          </cell>
          <cell r="AB37">
            <v>0</v>
          </cell>
          <cell r="AC37">
            <v>8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945</v>
          </cell>
          <cell r="D41">
            <v>384</v>
          </cell>
          <cell r="E41">
            <v>317</v>
          </cell>
          <cell r="F41">
            <v>951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329</v>
          </cell>
          <cell r="K41">
            <v>-12</v>
          </cell>
          <cell r="O41">
            <v>63.4</v>
          </cell>
          <cell r="Q41">
            <v>0</v>
          </cell>
          <cell r="T41">
            <v>15</v>
          </cell>
          <cell r="U41">
            <v>15</v>
          </cell>
          <cell r="V41">
            <v>87.2</v>
          </cell>
          <cell r="W41">
            <v>102.4</v>
          </cell>
          <cell r="X41">
            <v>28</v>
          </cell>
          <cell r="Y41">
            <v>88.6</v>
          </cell>
          <cell r="Z41">
            <v>90.4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2264</v>
          </cell>
          <cell r="D44">
            <v>288</v>
          </cell>
          <cell r="E44">
            <v>755</v>
          </cell>
          <cell r="F44">
            <v>1637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801</v>
          </cell>
          <cell r="K44">
            <v>-46</v>
          </cell>
          <cell r="O44">
            <v>151</v>
          </cell>
          <cell r="P44">
            <v>779</v>
          </cell>
          <cell r="Q44">
            <v>768</v>
          </cell>
          <cell r="T44">
            <v>15.927152317880795</v>
          </cell>
          <cell r="U44">
            <v>10.841059602649006</v>
          </cell>
          <cell r="V44">
            <v>170.4</v>
          </cell>
          <cell r="W44">
            <v>228.4</v>
          </cell>
          <cell r="X44">
            <v>175.8</v>
          </cell>
          <cell r="Y44">
            <v>178</v>
          </cell>
          <cell r="Z44">
            <v>205.8</v>
          </cell>
          <cell r="AB44">
            <v>701.1</v>
          </cell>
          <cell r="AC44">
            <v>8</v>
          </cell>
          <cell r="AD44">
            <v>96</v>
          </cell>
          <cell r="AE44">
            <v>691.2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861</v>
          </cell>
          <cell r="E45">
            <v>81</v>
          </cell>
          <cell r="F45">
            <v>761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112</v>
          </cell>
          <cell r="K45">
            <v>-31</v>
          </cell>
          <cell r="O45">
            <v>16.2</v>
          </cell>
          <cell r="Q45">
            <v>0</v>
          </cell>
          <cell r="T45">
            <v>46.97530864197531</v>
          </cell>
          <cell r="U45">
            <v>46.97530864197531</v>
          </cell>
          <cell r="V45">
            <v>23.6</v>
          </cell>
          <cell r="W45">
            <v>68.8</v>
          </cell>
          <cell r="X45">
            <v>57.4</v>
          </cell>
          <cell r="Y45">
            <v>37.799999999999997</v>
          </cell>
          <cell r="Z45">
            <v>29.2</v>
          </cell>
          <cell r="AA45" t="str">
            <v>нужно увеличить продажи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1960</v>
          </cell>
          <cell r="D46">
            <v>1740</v>
          </cell>
          <cell r="E46">
            <v>1145</v>
          </cell>
          <cell r="F46">
            <v>2445</v>
          </cell>
          <cell r="G46">
            <v>1</v>
          </cell>
          <cell r="H46">
            <v>180</v>
          </cell>
          <cell r="I46" t="str">
            <v>матрица</v>
          </cell>
          <cell r="J46">
            <v>1165</v>
          </cell>
          <cell r="K46">
            <v>-20</v>
          </cell>
          <cell r="O46">
            <v>229</v>
          </cell>
          <cell r="P46">
            <v>1219</v>
          </cell>
          <cell r="Q46">
            <v>1200</v>
          </cell>
          <cell r="T46">
            <v>15.91703056768559</v>
          </cell>
          <cell r="U46">
            <v>10.676855895196507</v>
          </cell>
          <cell r="V46">
            <v>240</v>
          </cell>
          <cell r="W46">
            <v>237</v>
          </cell>
          <cell r="X46">
            <v>242</v>
          </cell>
          <cell r="Y46">
            <v>247</v>
          </cell>
          <cell r="Z46">
            <v>204</v>
          </cell>
          <cell r="AB46">
            <v>1219</v>
          </cell>
          <cell r="AC46">
            <v>5</v>
          </cell>
          <cell r="AD46">
            <v>240</v>
          </cell>
          <cell r="AE46">
            <v>1200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2802</v>
          </cell>
          <cell r="D47">
            <v>1248</v>
          </cell>
          <cell r="E47">
            <v>1132</v>
          </cell>
          <cell r="F47">
            <v>2740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1163</v>
          </cell>
          <cell r="K47">
            <v>-31</v>
          </cell>
          <cell r="O47">
            <v>226.4</v>
          </cell>
          <cell r="P47">
            <v>882.40000000000009</v>
          </cell>
          <cell r="Q47">
            <v>864</v>
          </cell>
          <cell r="T47">
            <v>15.918727915194346</v>
          </cell>
          <cell r="U47">
            <v>12.102473498233214</v>
          </cell>
          <cell r="V47">
            <v>259.8</v>
          </cell>
          <cell r="W47">
            <v>302.2</v>
          </cell>
          <cell r="X47">
            <v>276.2</v>
          </cell>
          <cell r="Y47">
            <v>255.2</v>
          </cell>
          <cell r="Z47">
            <v>285.8</v>
          </cell>
          <cell r="AB47">
            <v>794.16000000000008</v>
          </cell>
          <cell r="AC47">
            <v>8</v>
          </cell>
          <cell r="AD47">
            <v>108</v>
          </cell>
          <cell r="AE47">
            <v>777.6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729</v>
          </cell>
          <cell r="D48">
            <v>192</v>
          </cell>
          <cell r="E48">
            <v>97</v>
          </cell>
          <cell r="F48">
            <v>785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112</v>
          </cell>
          <cell r="K48">
            <v>-15</v>
          </cell>
          <cell r="O48">
            <v>19.399999999999999</v>
          </cell>
          <cell r="Q48">
            <v>0</v>
          </cell>
          <cell r="T48">
            <v>40.463917525773198</v>
          </cell>
          <cell r="U48">
            <v>40.463917525773198</v>
          </cell>
          <cell r="V48">
            <v>53</v>
          </cell>
          <cell r="W48">
            <v>71.400000000000006</v>
          </cell>
          <cell r="X48">
            <v>66</v>
          </cell>
          <cell r="Y48">
            <v>37.4</v>
          </cell>
          <cell r="Z48">
            <v>25.4</v>
          </cell>
          <cell r="AA48" t="str">
            <v>нужно увеличить продажи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120</v>
          </cell>
          <cell r="E49">
            <v>27</v>
          </cell>
          <cell r="F49">
            <v>78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27</v>
          </cell>
          <cell r="K49">
            <v>0</v>
          </cell>
          <cell r="O49">
            <v>5.4</v>
          </cell>
          <cell r="Q49">
            <v>0</v>
          </cell>
          <cell r="T49">
            <v>14.444444444444443</v>
          </cell>
          <cell r="U49">
            <v>14.444444444444443</v>
          </cell>
          <cell r="V49">
            <v>7</v>
          </cell>
          <cell r="W49">
            <v>8.1999999999999993</v>
          </cell>
          <cell r="X49">
            <v>5.2</v>
          </cell>
          <cell r="Y49">
            <v>2.4</v>
          </cell>
          <cell r="Z49">
            <v>4.2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129</v>
          </cell>
          <cell r="E50">
            <v>22</v>
          </cell>
          <cell r="F50">
            <v>101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22</v>
          </cell>
          <cell r="K50">
            <v>0</v>
          </cell>
          <cell r="O50">
            <v>4.4000000000000004</v>
          </cell>
          <cell r="Q50">
            <v>0</v>
          </cell>
          <cell r="T50">
            <v>22.954545454545453</v>
          </cell>
          <cell r="U50">
            <v>22.954545454545453</v>
          </cell>
          <cell r="V50">
            <v>4.5999999999999996</v>
          </cell>
          <cell r="W50">
            <v>9.1999999999999993</v>
          </cell>
          <cell r="X50">
            <v>8.4</v>
          </cell>
          <cell r="Y50">
            <v>1</v>
          </cell>
          <cell r="Z50">
            <v>4.8</v>
          </cell>
          <cell r="AA50" t="str">
            <v>нужно увеличить продажи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110</v>
          </cell>
          <cell r="D51">
            <v>96</v>
          </cell>
          <cell r="E51">
            <v>92</v>
          </cell>
          <cell r="F51">
            <v>100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93</v>
          </cell>
          <cell r="K51">
            <v>-1</v>
          </cell>
          <cell r="O51">
            <v>18.399999999999999</v>
          </cell>
          <cell r="P51">
            <v>157.59999999999997</v>
          </cell>
          <cell r="Q51">
            <v>192</v>
          </cell>
          <cell r="T51">
            <v>15.869565217391306</v>
          </cell>
          <cell r="U51">
            <v>5.4347826086956523</v>
          </cell>
          <cell r="V51">
            <v>15.4</v>
          </cell>
          <cell r="W51">
            <v>10.199999999999999</v>
          </cell>
          <cell r="X51">
            <v>11</v>
          </cell>
          <cell r="Y51">
            <v>12.6</v>
          </cell>
          <cell r="Z51">
            <v>12.4</v>
          </cell>
          <cell r="AB51">
            <v>110.31999999999996</v>
          </cell>
          <cell r="AC51">
            <v>8</v>
          </cell>
          <cell r="AD51">
            <v>24</v>
          </cell>
          <cell r="AE51">
            <v>134.39999999999998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218</v>
          </cell>
          <cell r="D52">
            <v>96</v>
          </cell>
          <cell r="E52">
            <v>74</v>
          </cell>
          <cell r="F52">
            <v>233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77</v>
          </cell>
          <cell r="K52">
            <v>-3</v>
          </cell>
          <cell r="O52">
            <v>14.8</v>
          </cell>
          <cell r="Q52">
            <v>0</v>
          </cell>
          <cell r="T52">
            <v>15.743243243243242</v>
          </cell>
          <cell r="U52">
            <v>15.743243243243242</v>
          </cell>
          <cell r="V52">
            <v>18.600000000000001</v>
          </cell>
          <cell r="W52">
            <v>18.8</v>
          </cell>
          <cell r="X52">
            <v>15.6</v>
          </cell>
          <cell r="Y52">
            <v>14</v>
          </cell>
          <cell r="Z52">
            <v>11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242</v>
          </cell>
          <cell r="D53">
            <v>96</v>
          </cell>
          <cell r="E53">
            <v>98</v>
          </cell>
          <cell r="F53">
            <v>205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101</v>
          </cell>
          <cell r="K53">
            <v>-3</v>
          </cell>
          <cell r="O53">
            <v>19.600000000000001</v>
          </cell>
          <cell r="P53">
            <v>69.400000000000034</v>
          </cell>
          <cell r="Q53">
            <v>96</v>
          </cell>
          <cell r="T53">
            <v>15.357142857142856</v>
          </cell>
          <cell r="U53">
            <v>10.459183673469386</v>
          </cell>
          <cell r="V53">
            <v>21.2</v>
          </cell>
          <cell r="W53">
            <v>4.8</v>
          </cell>
          <cell r="X53">
            <v>23</v>
          </cell>
          <cell r="Y53">
            <v>6.6</v>
          </cell>
          <cell r="Z53">
            <v>5</v>
          </cell>
          <cell r="AB53">
            <v>48.58000000000002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1153</v>
          </cell>
          <cell r="E54">
            <v>415</v>
          </cell>
          <cell r="F54">
            <v>713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416</v>
          </cell>
          <cell r="K54">
            <v>-1</v>
          </cell>
          <cell r="O54">
            <v>83</v>
          </cell>
          <cell r="P54">
            <v>449</v>
          </cell>
          <cell r="Q54">
            <v>480</v>
          </cell>
          <cell r="T54">
            <v>14.373493975903614</v>
          </cell>
          <cell r="U54">
            <v>8.5903614457831328</v>
          </cell>
          <cell r="V54">
            <v>62.4</v>
          </cell>
          <cell r="W54">
            <v>112.6</v>
          </cell>
          <cell r="X54">
            <v>89.6</v>
          </cell>
          <cell r="Y54">
            <v>70.400000000000006</v>
          </cell>
          <cell r="Z54">
            <v>88.6</v>
          </cell>
          <cell r="AB54">
            <v>314.29999999999995</v>
          </cell>
          <cell r="AC54">
            <v>8</v>
          </cell>
          <cell r="AD54">
            <v>60</v>
          </cell>
          <cell r="AE54">
            <v>336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556</v>
          </cell>
          <cell r="E55">
            <v>120</v>
          </cell>
          <cell r="F55">
            <v>410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127</v>
          </cell>
          <cell r="K55">
            <v>-7</v>
          </cell>
          <cell r="O55">
            <v>24</v>
          </cell>
          <cell r="Q55">
            <v>0</v>
          </cell>
          <cell r="T55">
            <v>17.083333333333332</v>
          </cell>
          <cell r="U55">
            <v>17.083333333333332</v>
          </cell>
          <cell r="V55">
            <v>35.6</v>
          </cell>
          <cell r="W55">
            <v>47.8</v>
          </cell>
          <cell r="X55">
            <v>51.6</v>
          </cell>
          <cell r="Y55">
            <v>33.6</v>
          </cell>
          <cell r="Z55">
            <v>19.2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531</v>
          </cell>
          <cell r="D56">
            <v>96</v>
          </cell>
          <cell r="E56">
            <v>148</v>
          </cell>
          <cell r="F56">
            <v>439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159</v>
          </cell>
          <cell r="K56">
            <v>-11</v>
          </cell>
          <cell r="O56">
            <v>29.6</v>
          </cell>
          <cell r="Q56">
            <v>0</v>
          </cell>
          <cell r="T56">
            <v>14.831081081081081</v>
          </cell>
          <cell r="U56">
            <v>14.831081081081081</v>
          </cell>
          <cell r="V56">
            <v>36.200000000000003</v>
          </cell>
          <cell r="W56">
            <v>36</v>
          </cell>
          <cell r="X56">
            <v>67.400000000000006</v>
          </cell>
          <cell r="Y56">
            <v>41.4</v>
          </cell>
          <cell r="Z56">
            <v>28.2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2100</v>
          </cell>
          <cell r="D57">
            <v>1980</v>
          </cell>
          <cell r="E57">
            <v>1260</v>
          </cell>
          <cell r="F57">
            <v>2685</v>
          </cell>
          <cell r="G57">
            <v>1</v>
          </cell>
          <cell r="H57">
            <v>180</v>
          </cell>
          <cell r="I57" t="str">
            <v>матрица</v>
          </cell>
          <cell r="J57">
            <v>1285</v>
          </cell>
          <cell r="K57">
            <v>-25</v>
          </cell>
          <cell r="O57">
            <v>252</v>
          </cell>
          <cell r="P57">
            <v>843</v>
          </cell>
          <cell r="Q57">
            <v>840</v>
          </cell>
          <cell r="T57">
            <v>13.988095238095237</v>
          </cell>
          <cell r="U57">
            <v>10.654761904761905</v>
          </cell>
          <cell r="V57">
            <v>263</v>
          </cell>
          <cell r="W57">
            <v>252</v>
          </cell>
          <cell r="X57">
            <v>208</v>
          </cell>
          <cell r="Y57">
            <v>251</v>
          </cell>
          <cell r="Z57">
            <v>228</v>
          </cell>
          <cell r="AB57">
            <v>843</v>
          </cell>
          <cell r="AC57">
            <v>5</v>
          </cell>
          <cell r="AD57">
            <v>168</v>
          </cell>
          <cell r="AE57">
            <v>840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1754</v>
          </cell>
          <cell r="D58">
            <v>1260</v>
          </cell>
          <cell r="E58">
            <v>915</v>
          </cell>
          <cell r="F58">
            <v>1964</v>
          </cell>
          <cell r="G58">
            <v>1</v>
          </cell>
          <cell r="H58">
            <v>180</v>
          </cell>
          <cell r="I58" t="str">
            <v>матрица</v>
          </cell>
          <cell r="J58">
            <v>943</v>
          </cell>
          <cell r="K58">
            <v>-28</v>
          </cell>
          <cell r="O58">
            <v>183</v>
          </cell>
          <cell r="P58">
            <v>598</v>
          </cell>
          <cell r="Q58">
            <v>600</v>
          </cell>
          <cell r="T58">
            <v>14.010928961748634</v>
          </cell>
          <cell r="U58">
            <v>10.73224043715847</v>
          </cell>
          <cell r="V58">
            <v>193.2</v>
          </cell>
          <cell r="W58">
            <v>198.2</v>
          </cell>
          <cell r="X58">
            <v>191</v>
          </cell>
          <cell r="Y58">
            <v>148</v>
          </cell>
          <cell r="Z58">
            <v>186.6</v>
          </cell>
          <cell r="AB58">
            <v>598</v>
          </cell>
          <cell r="AC58">
            <v>5</v>
          </cell>
          <cell r="AD58">
            <v>120</v>
          </cell>
          <cell r="AE58">
            <v>600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3.2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0.8</v>
          </cell>
          <cell r="W60">
            <v>0</v>
          </cell>
          <cell r="X60">
            <v>0.8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Пирожки с мясом ТМ Зареченские ТС Зареченские продукты флу-пак 0,3 кг  Поком</v>
          </cell>
          <cell r="B62" t="str">
            <v>шт</v>
          </cell>
          <cell r="C62">
            <v>173</v>
          </cell>
          <cell r="E62">
            <v>75</v>
          </cell>
          <cell r="F62">
            <v>83</v>
          </cell>
          <cell r="G62">
            <v>0</v>
          </cell>
          <cell r="H62">
            <v>180</v>
          </cell>
          <cell r="I62" t="str">
            <v>не в матрице</v>
          </cell>
          <cell r="J62">
            <v>75</v>
          </cell>
          <cell r="K62">
            <v>0</v>
          </cell>
          <cell r="O62">
            <v>15</v>
          </cell>
          <cell r="T62">
            <v>5.5333333333333332</v>
          </cell>
          <cell r="U62">
            <v>5.5333333333333332</v>
          </cell>
          <cell r="V62">
            <v>12.6</v>
          </cell>
          <cell r="W62">
            <v>5.8</v>
          </cell>
          <cell r="X62">
            <v>0</v>
          </cell>
          <cell r="Y62">
            <v>0</v>
          </cell>
          <cell r="Z62">
            <v>0</v>
          </cell>
          <cell r="AA62" t="str">
            <v>нужно продавать / от завода (СОСГ)</v>
          </cell>
          <cell r="AC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C63">
            <v>69</v>
          </cell>
          <cell r="E63">
            <v>3</v>
          </cell>
          <cell r="F63">
            <v>66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3</v>
          </cell>
          <cell r="K63">
            <v>0</v>
          </cell>
          <cell r="O63">
            <v>0.6</v>
          </cell>
          <cell r="T63">
            <v>110</v>
          </cell>
          <cell r="U63">
            <v>110</v>
          </cell>
          <cell r="V63">
            <v>0</v>
          </cell>
          <cell r="W63">
            <v>0</v>
          </cell>
          <cell r="X63">
            <v>1.8</v>
          </cell>
          <cell r="Y63">
            <v>1.8</v>
          </cell>
          <cell r="Z63">
            <v>0</v>
          </cell>
          <cell r="AA63" t="str">
            <v>дубль / нужно продавать</v>
          </cell>
          <cell r="AC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C64">
            <v>6</v>
          </cell>
          <cell r="E64">
            <v>9</v>
          </cell>
          <cell r="F64">
            <v>66</v>
          </cell>
          <cell r="G64">
            <v>1</v>
          </cell>
          <cell r="H64">
            <v>180</v>
          </cell>
          <cell r="I64" t="str">
            <v>матрица</v>
          </cell>
          <cell r="J64">
            <v>6</v>
          </cell>
          <cell r="K64">
            <v>3</v>
          </cell>
          <cell r="O64">
            <v>1.8</v>
          </cell>
          <cell r="Q64">
            <v>0</v>
          </cell>
          <cell r="T64">
            <v>36.666666666666664</v>
          </cell>
          <cell r="U64">
            <v>36.666666666666664</v>
          </cell>
          <cell r="V64">
            <v>0</v>
          </cell>
          <cell r="W64">
            <v>1.8</v>
          </cell>
          <cell r="X64">
            <v>2.4</v>
          </cell>
          <cell r="Y64">
            <v>3.6</v>
          </cell>
          <cell r="Z64">
            <v>1.2</v>
          </cell>
          <cell r="AA64" t="str">
            <v>нужно увеличить продажи / есть дубль</v>
          </cell>
          <cell r="AB64">
            <v>0</v>
          </cell>
          <cell r="AC64">
            <v>3</v>
          </cell>
          <cell r="AD64">
            <v>0</v>
          </cell>
          <cell r="AE64">
            <v>0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2368</v>
          </cell>
          <cell r="D65">
            <v>2016</v>
          </cell>
          <cell r="E65">
            <v>972</v>
          </cell>
          <cell r="F65">
            <v>3047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962</v>
          </cell>
          <cell r="K65">
            <v>10</v>
          </cell>
          <cell r="O65">
            <v>194.4</v>
          </cell>
          <cell r="Q65">
            <v>0</v>
          </cell>
          <cell r="T65">
            <v>15.673868312757202</v>
          </cell>
          <cell r="U65">
            <v>15.673868312757202</v>
          </cell>
          <cell r="V65">
            <v>263.39999999999998</v>
          </cell>
          <cell r="W65">
            <v>255</v>
          </cell>
          <cell r="X65">
            <v>276.2</v>
          </cell>
          <cell r="Y65">
            <v>251.4</v>
          </cell>
          <cell r="Z65">
            <v>204.2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1300</v>
          </cell>
          <cell r="D66">
            <v>504</v>
          </cell>
          <cell r="E66">
            <v>581</v>
          </cell>
          <cell r="F66">
            <v>1103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588</v>
          </cell>
          <cell r="K66">
            <v>-7</v>
          </cell>
          <cell r="O66">
            <v>116.2</v>
          </cell>
          <cell r="P66">
            <v>523.79999999999995</v>
          </cell>
          <cell r="Q66">
            <v>504</v>
          </cell>
          <cell r="T66">
            <v>13.829604130808949</v>
          </cell>
          <cell r="U66">
            <v>9.4922547332185889</v>
          </cell>
          <cell r="V66">
            <v>116.56</v>
          </cell>
          <cell r="W66">
            <v>130.6</v>
          </cell>
          <cell r="X66">
            <v>120</v>
          </cell>
          <cell r="Y66">
            <v>44.2</v>
          </cell>
          <cell r="Z66">
            <v>125.2</v>
          </cell>
          <cell r="AB66">
            <v>157.13999999999999</v>
          </cell>
          <cell r="AC66">
            <v>12</v>
          </cell>
          <cell r="AD66">
            <v>42</v>
          </cell>
          <cell r="AE66">
            <v>151.19999999999999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230.4</v>
          </cell>
          <cell r="D67">
            <v>550.79999999999995</v>
          </cell>
          <cell r="E67">
            <v>171</v>
          </cell>
          <cell r="F67">
            <v>550.79999999999995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181.5</v>
          </cell>
          <cell r="K67">
            <v>-10.5</v>
          </cell>
          <cell r="O67">
            <v>34.200000000000003</v>
          </cell>
          <cell r="Q67">
            <v>0</v>
          </cell>
          <cell r="T67">
            <v>16.105263157894733</v>
          </cell>
          <cell r="U67">
            <v>16.105263157894733</v>
          </cell>
          <cell r="V67">
            <v>51.16</v>
          </cell>
          <cell r="W67">
            <v>28.48</v>
          </cell>
          <cell r="X67">
            <v>41.8</v>
          </cell>
          <cell r="Y67">
            <v>56.4</v>
          </cell>
          <cell r="Z67">
            <v>39.200000000000003</v>
          </cell>
          <cell r="AB67">
            <v>0</v>
          </cell>
          <cell r="AC67">
            <v>1.8</v>
          </cell>
          <cell r="AD67">
            <v>0</v>
          </cell>
          <cell r="AE67">
            <v>0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730</v>
          </cell>
          <cell r="D68">
            <v>1008</v>
          </cell>
          <cell r="E68">
            <v>493</v>
          </cell>
          <cell r="F68">
            <v>1115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496</v>
          </cell>
          <cell r="K68">
            <v>-3</v>
          </cell>
          <cell r="O68">
            <v>98.6</v>
          </cell>
          <cell r="P68">
            <v>265.39999999999986</v>
          </cell>
          <cell r="Q68">
            <v>336</v>
          </cell>
          <cell r="T68">
            <v>14.716024340770792</v>
          </cell>
          <cell r="U68">
            <v>11.308316430020284</v>
          </cell>
          <cell r="V68">
            <v>110.8</v>
          </cell>
          <cell r="W68">
            <v>85.4</v>
          </cell>
          <cell r="X68">
            <v>88.2</v>
          </cell>
          <cell r="Y68">
            <v>78.8</v>
          </cell>
          <cell r="Z68">
            <v>88.2</v>
          </cell>
          <cell r="AB68">
            <v>79.619999999999962</v>
          </cell>
          <cell r="AC68">
            <v>12</v>
          </cell>
          <cell r="AD68">
            <v>28</v>
          </cell>
          <cell r="AE68">
            <v>100.8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110</v>
          </cell>
          <cell r="D69">
            <v>240</v>
          </cell>
          <cell r="E69">
            <v>72</v>
          </cell>
          <cell r="F69">
            <v>241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72</v>
          </cell>
          <cell r="K69">
            <v>0</v>
          </cell>
          <cell r="O69">
            <v>14.4</v>
          </cell>
          <cell r="Q69">
            <v>0</v>
          </cell>
          <cell r="T69">
            <v>16.736111111111111</v>
          </cell>
          <cell r="U69">
            <v>16.736111111111111</v>
          </cell>
          <cell r="V69">
            <v>23</v>
          </cell>
          <cell r="W69">
            <v>12</v>
          </cell>
          <cell r="X69">
            <v>13.8</v>
          </cell>
          <cell r="Y69">
            <v>14.6</v>
          </cell>
          <cell r="Z69">
            <v>22.8</v>
          </cell>
          <cell r="AB69">
            <v>0</v>
          </cell>
          <cell r="AC69">
            <v>6</v>
          </cell>
          <cell r="AD69">
            <v>0</v>
          </cell>
          <cell r="AE69">
            <v>0</v>
          </cell>
          <cell r="AF69">
            <v>10</v>
          </cell>
          <cell r="AG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131</v>
          </cell>
          <cell r="D70">
            <v>240</v>
          </cell>
          <cell r="E70">
            <v>60</v>
          </cell>
          <cell r="F70">
            <v>274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60</v>
          </cell>
          <cell r="K70">
            <v>0</v>
          </cell>
          <cell r="O70">
            <v>12</v>
          </cell>
          <cell r="Q70">
            <v>0</v>
          </cell>
          <cell r="T70">
            <v>22.833333333333332</v>
          </cell>
          <cell r="U70">
            <v>22.833333333333332</v>
          </cell>
          <cell r="V70">
            <v>23.6</v>
          </cell>
          <cell r="W70">
            <v>11.8</v>
          </cell>
          <cell r="X70">
            <v>13.8</v>
          </cell>
          <cell r="Y70">
            <v>17.600000000000001</v>
          </cell>
          <cell r="Z70">
            <v>19.399999999999999</v>
          </cell>
          <cell r="AB70">
            <v>0</v>
          </cell>
          <cell r="AC70">
            <v>6</v>
          </cell>
          <cell r="AD70">
            <v>0</v>
          </cell>
          <cell r="AE70">
            <v>0</v>
          </cell>
          <cell r="AF70">
            <v>10</v>
          </cell>
          <cell r="AG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нет потребности</v>
          </cell>
          <cell r="AB71">
            <v>0</v>
          </cell>
          <cell r="AC71">
            <v>0</v>
          </cell>
          <cell r="AF71">
            <v>14</v>
          </cell>
          <cell r="AG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2533</v>
          </cell>
          <cell r="D73">
            <v>1344</v>
          </cell>
          <cell r="E73">
            <v>957</v>
          </cell>
          <cell r="F73">
            <v>2592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983</v>
          </cell>
          <cell r="K73">
            <v>-26</v>
          </cell>
          <cell r="O73">
            <v>191.4</v>
          </cell>
          <cell r="P73">
            <v>87.599999999999909</v>
          </cell>
          <cell r="Q73">
            <v>168</v>
          </cell>
          <cell r="T73">
            <v>14.420062695924765</v>
          </cell>
          <cell r="U73">
            <v>13.542319749216301</v>
          </cell>
          <cell r="V73">
            <v>237.6</v>
          </cell>
          <cell r="W73">
            <v>265.2</v>
          </cell>
          <cell r="X73">
            <v>277.2</v>
          </cell>
          <cell r="Y73">
            <v>244.6</v>
          </cell>
          <cell r="Z73">
            <v>240.4</v>
          </cell>
          <cell r="AB73">
            <v>21.899999999999977</v>
          </cell>
          <cell r="AC73">
            <v>12</v>
          </cell>
          <cell r="AD73">
            <v>14</v>
          </cell>
          <cell r="AE73">
            <v>42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2558</v>
          </cell>
          <cell r="D74">
            <v>1512</v>
          </cell>
          <cell r="E74">
            <v>1048</v>
          </cell>
          <cell r="F74">
            <v>2684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1062</v>
          </cell>
          <cell r="K74">
            <v>-14</v>
          </cell>
          <cell r="O74">
            <v>209.6</v>
          </cell>
          <cell r="P74">
            <v>250.40000000000009</v>
          </cell>
          <cell r="Q74">
            <v>168</v>
          </cell>
          <cell r="T74">
            <v>13.606870229007633</v>
          </cell>
          <cell r="U74">
            <v>12.805343511450381</v>
          </cell>
          <cell r="V74">
            <v>246.8</v>
          </cell>
          <cell r="W74">
            <v>266.8</v>
          </cell>
          <cell r="X74">
            <v>283</v>
          </cell>
          <cell r="Y74">
            <v>222.2</v>
          </cell>
          <cell r="Z74">
            <v>250.2</v>
          </cell>
          <cell r="AB74">
            <v>62.600000000000023</v>
          </cell>
          <cell r="AC74">
            <v>12</v>
          </cell>
          <cell r="AD74">
            <v>14</v>
          </cell>
          <cell r="AE74">
            <v>42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172.8</v>
          </cell>
          <cell r="F75">
            <v>172.8</v>
          </cell>
          <cell r="G75">
            <v>1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2.7</v>
          </cell>
          <cell r="W75">
            <v>13.5</v>
          </cell>
          <cell r="X75">
            <v>12.42</v>
          </cell>
          <cell r="Y75">
            <v>4.8600000000000003</v>
          </cell>
          <cell r="Z75">
            <v>2.16</v>
          </cell>
          <cell r="AA75" t="str">
            <v>нужно увеличить продажи</v>
          </cell>
          <cell r="AB75">
            <v>0</v>
          </cell>
          <cell r="AC75">
            <v>2.7</v>
          </cell>
          <cell r="AD75">
            <v>0</v>
          </cell>
          <cell r="AE75">
            <v>0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1690</v>
          </cell>
          <cell r="D76">
            <v>1320</v>
          </cell>
          <cell r="E76">
            <v>1000</v>
          </cell>
          <cell r="F76">
            <v>1840</v>
          </cell>
          <cell r="G76">
            <v>1</v>
          </cell>
          <cell r="H76">
            <v>180</v>
          </cell>
          <cell r="I76" t="str">
            <v>матрица</v>
          </cell>
          <cell r="J76">
            <v>1025</v>
          </cell>
          <cell r="K76">
            <v>-25</v>
          </cell>
          <cell r="O76">
            <v>200</v>
          </cell>
          <cell r="P76">
            <v>1360</v>
          </cell>
          <cell r="Q76">
            <v>1380</v>
          </cell>
          <cell r="T76">
            <v>16.100000000000001</v>
          </cell>
          <cell r="U76">
            <v>9.1999999999999993</v>
          </cell>
          <cell r="V76">
            <v>188</v>
          </cell>
          <cell r="W76">
            <v>174</v>
          </cell>
          <cell r="X76">
            <v>203</v>
          </cell>
          <cell r="Y76">
            <v>198</v>
          </cell>
          <cell r="Z76">
            <v>159</v>
          </cell>
          <cell r="AB76">
            <v>1360</v>
          </cell>
          <cell r="AC76">
            <v>5</v>
          </cell>
          <cell r="AD76">
            <v>276</v>
          </cell>
          <cell r="AE76">
            <v>1380</v>
          </cell>
          <cell r="AF76">
            <v>12</v>
          </cell>
          <cell r="AG76">
            <v>84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1584</v>
          </cell>
          <cell r="E77">
            <v>135</v>
          </cell>
          <cell r="F77">
            <v>1449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130</v>
          </cell>
          <cell r="K77">
            <v>5</v>
          </cell>
          <cell r="O77">
            <v>27</v>
          </cell>
          <cell r="Q77">
            <v>0</v>
          </cell>
          <cell r="T77">
            <v>53.666666666666664</v>
          </cell>
          <cell r="U77">
            <v>53.666666666666664</v>
          </cell>
          <cell r="V77">
            <v>86.8</v>
          </cell>
          <cell r="W77">
            <v>165</v>
          </cell>
          <cell r="X77">
            <v>88.2</v>
          </cell>
          <cell r="Y77">
            <v>117.4</v>
          </cell>
          <cell r="Z77">
            <v>79.8</v>
          </cell>
          <cell r="AA77" t="str">
            <v>нужно увеличить продажи</v>
          </cell>
          <cell r="AB77">
            <v>0</v>
          </cell>
          <cell r="AC77">
            <v>22</v>
          </cell>
          <cell r="AD77">
            <v>0</v>
          </cell>
          <cell r="AE77">
            <v>0</v>
          </cell>
          <cell r="AF77">
            <v>12</v>
          </cell>
          <cell r="AG77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2.42578125" customWidth="1"/>
    <col min="10" max="10" width="7" customWidth="1"/>
    <col min="11" max="11" width="6.42578125" customWidth="1"/>
    <col min="12" max="13" width="0.5703125" customWidth="1"/>
    <col min="14" max="15" width="6.42578125" customWidth="1"/>
    <col min="16" max="17" width="11.5703125" customWidth="1"/>
    <col min="18" max="18" width="6.42578125" customWidth="1"/>
    <col min="19" max="19" width="10" customWidth="1"/>
    <col min="20" max="21" width="5.42578125" customWidth="1"/>
    <col min="22" max="27" width="6.140625" customWidth="1"/>
    <col min="28" max="28" width="11.5703125" customWidth="1"/>
    <col min="29" max="29" width="6.42578125" customWidth="1"/>
    <col min="30" max="30" width="6.42578125" style="8" customWidth="1"/>
    <col min="31" max="31" width="7" style="14" customWidth="1"/>
    <col min="32" max="32" width="6.42578125" customWidth="1"/>
    <col min="33" max="33" width="7" style="14" customWidth="1"/>
    <col min="34" max="34" width="6.42578125" customWidth="1"/>
    <col min="35" max="35" width="7" style="14" customWidth="1"/>
    <col min="36" max="38" width="6.42578125" customWidth="1"/>
    <col min="39" max="56" width="8" customWidth="1"/>
  </cols>
  <sheetData>
    <row r="1" spans="1:56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1"/>
      <c r="AF1" s="1"/>
      <c r="AG1" s="11"/>
      <c r="AH1" s="1"/>
      <c r="AI1" s="1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122</v>
      </c>
      <c r="Q2" s="16" t="s">
        <v>123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9" t="s">
        <v>122</v>
      </c>
      <c r="AD2" s="6"/>
      <c r="AE2" s="11"/>
      <c r="AF2" s="16" t="s">
        <v>123</v>
      </c>
      <c r="AG2" s="11"/>
      <c r="AH2" s="16" t="s">
        <v>123</v>
      </c>
      <c r="AI2" s="11"/>
      <c r="AJ2" s="16" t="s">
        <v>123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2" t="s">
        <v>24</v>
      </c>
      <c r="AF3" s="2" t="s">
        <v>25</v>
      </c>
      <c r="AG3" s="12" t="s">
        <v>24</v>
      </c>
      <c r="AH3" s="2" t="s">
        <v>25</v>
      </c>
      <c r="AI3" s="12" t="s">
        <v>24</v>
      </c>
      <c r="AJ3" s="2" t="s">
        <v>25</v>
      </c>
      <c r="AK3" s="15" t="s">
        <v>120</v>
      </c>
      <c r="AL3" s="15" t="s">
        <v>121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1" t="s">
        <v>130</v>
      </c>
      <c r="AF4" s="1"/>
      <c r="AG4" s="11" t="s">
        <v>129</v>
      </c>
      <c r="AH4" s="1"/>
      <c r="AI4" s="11" t="s">
        <v>128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/>
      <c r="B5" s="1"/>
      <c r="C5" s="1"/>
      <c r="D5" s="1"/>
      <c r="E5" s="4">
        <f>SUM(E6:E499)</f>
        <v>28755.1</v>
      </c>
      <c r="F5" s="4">
        <f>SUM(F6:F499)</f>
        <v>20118.8</v>
      </c>
      <c r="G5" s="6"/>
      <c r="H5" s="1"/>
      <c r="I5" s="1"/>
      <c r="J5" s="4">
        <f t="shared" ref="J5:R5" si="0">SUM(J6:J499)</f>
        <v>28111.999999999996</v>
      </c>
      <c r="K5" s="4">
        <f t="shared" si="0"/>
        <v>643.1</v>
      </c>
      <c r="L5" s="4">
        <f t="shared" si="0"/>
        <v>0</v>
      </c>
      <c r="M5" s="4">
        <f t="shared" si="0"/>
        <v>0</v>
      </c>
      <c r="N5" s="4">
        <f t="shared" si="0"/>
        <v>10123</v>
      </c>
      <c r="O5" s="4">
        <f t="shared" si="0"/>
        <v>5751.0199999999995</v>
      </c>
      <c r="P5" s="4">
        <f t="shared" si="0"/>
        <v>40037.100000000006</v>
      </c>
      <c r="Q5" s="4">
        <f t="shared" si="0"/>
        <v>40092</v>
      </c>
      <c r="R5" s="4">
        <f t="shared" si="0"/>
        <v>0</v>
      </c>
      <c r="S5" s="1"/>
      <c r="T5" s="1"/>
      <c r="U5" s="1"/>
      <c r="V5" s="4">
        <f t="shared" ref="V5:AA5" si="1">SUM(V6:V499)</f>
        <v>3694.4</v>
      </c>
      <c r="W5" s="4">
        <f t="shared" si="1"/>
        <v>4374.2</v>
      </c>
      <c r="X5" s="4">
        <f t="shared" si="1"/>
        <v>4832.2000000000007</v>
      </c>
      <c r="Y5" s="4">
        <f t="shared" si="1"/>
        <v>4796.96</v>
      </c>
      <c r="Z5" s="4">
        <f t="shared" si="1"/>
        <v>4186.2399999999989</v>
      </c>
      <c r="AA5" s="4">
        <f t="shared" si="1"/>
        <v>4127.0999999999985</v>
      </c>
      <c r="AB5" s="1"/>
      <c r="AC5" s="4">
        <f>SUM(AC6:AC499)</f>
        <v>17166.304000000004</v>
      </c>
      <c r="AD5" s="6"/>
      <c r="AE5" s="13">
        <f t="shared" ref="AE5:AJ5" si="2">SUM(AE6:AE499)</f>
        <v>1060</v>
      </c>
      <c r="AF5" s="4">
        <f t="shared" si="2"/>
        <v>4919.6400000000003</v>
      </c>
      <c r="AG5" s="13">
        <f t="shared" si="2"/>
        <v>2870</v>
      </c>
      <c r="AH5" s="4">
        <f t="shared" si="2"/>
        <v>12014.519999999999</v>
      </c>
      <c r="AI5" s="13">
        <f t="shared" si="2"/>
        <v>70</v>
      </c>
      <c r="AJ5" s="4">
        <f t="shared" si="2"/>
        <v>252</v>
      </c>
      <c r="AK5" s="1"/>
      <c r="AL5" s="1"/>
      <c r="AM5" s="4">
        <f>SUM(AM6:AM499)</f>
        <v>36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1" t="s">
        <v>34</v>
      </c>
      <c r="B6" s="1" t="s">
        <v>35</v>
      </c>
      <c r="C6" s="1">
        <v>608</v>
      </c>
      <c r="D6" s="1"/>
      <c r="E6" s="1">
        <v>407</v>
      </c>
      <c r="F6" s="1">
        <v>113</v>
      </c>
      <c r="G6" s="6">
        <v>0.3</v>
      </c>
      <c r="H6" s="1">
        <v>180</v>
      </c>
      <c r="I6" s="1" t="s">
        <v>36</v>
      </c>
      <c r="J6" s="1">
        <v>405</v>
      </c>
      <c r="K6" s="1">
        <f t="shared" ref="K6:K36" si="3">E6-J6</f>
        <v>2</v>
      </c>
      <c r="L6" s="1"/>
      <c r="M6" s="1"/>
      <c r="N6" s="1">
        <v>504</v>
      </c>
      <c r="O6" s="1">
        <f>E6/5</f>
        <v>81.400000000000006</v>
      </c>
      <c r="P6" s="5">
        <f>13*O6-N6-F6</f>
        <v>441.20000000000005</v>
      </c>
      <c r="Q6" s="5">
        <f>AE6*AD6+AG6*AD6+AI6*AD6</f>
        <v>504</v>
      </c>
      <c r="R6" s="5"/>
      <c r="S6" s="1"/>
      <c r="T6" s="1">
        <f t="shared" ref="T6:T37" si="4">(F6+N6+Q6)/O6</f>
        <v>13.77149877149877</v>
      </c>
      <c r="U6" s="1">
        <f t="shared" ref="U6:U37" si="5">(F6+N6)/O6</f>
        <v>7.5798525798525791</v>
      </c>
      <c r="V6" s="1">
        <v>69</v>
      </c>
      <c r="W6" s="1">
        <v>61</v>
      </c>
      <c r="X6" s="1">
        <v>48.4</v>
      </c>
      <c r="Y6" s="1">
        <v>87.2</v>
      </c>
      <c r="Z6" s="1">
        <v>10.6</v>
      </c>
      <c r="AA6" s="1">
        <v>57</v>
      </c>
      <c r="AB6" s="1"/>
      <c r="AC6" s="1">
        <f t="shared" ref="AC6:AC37" si="6">P6*G6</f>
        <v>132.36000000000001</v>
      </c>
      <c r="AD6" s="6">
        <v>12</v>
      </c>
      <c r="AE6" s="11">
        <f>MROUND(P6,AD6*AK6)/AD6-AG6-AI6</f>
        <v>42</v>
      </c>
      <c r="AF6" s="1">
        <f>AE6*AD6*G6</f>
        <v>151.19999999999999</v>
      </c>
      <c r="AG6" s="11"/>
      <c r="AH6" s="1">
        <f>AG6*AD6*G6</f>
        <v>0</v>
      </c>
      <c r="AI6" s="11"/>
      <c r="AJ6" s="1"/>
      <c r="AK6" s="1">
        <f>VLOOKUP(A6,[1]Sheet!$A:$AG,32,0)</f>
        <v>14</v>
      </c>
      <c r="AL6" s="1">
        <f>VLOOKUP(A6,[1]Sheet!$A:$AG,33,0)</f>
        <v>70</v>
      </c>
      <c r="AM6" s="1">
        <f>AG6/AL6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24" t="s">
        <v>37</v>
      </c>
      <c r="B7" s="24" t="s">
        <v>35</v>
      </c>
      <c r="C7" s="24"/>
      <c r="D7" s="24"/>
      <c r="E7" s="24"/>
      <c r="F7" s="24"/>
      <c r="G7" s="25">
        <v>0</v>
      </c>
      <c r="H7" s="24">
        <v>180</v>
      </c>
      <c r="I7" s="24" t="s">
        <v>36</v>
      </c>
      <c r="J7" s="24"/>
      <c r="K7" s="24">
        <f t="shared" si="3"/>
        <v>0</v>
      </c>
      <c r="L7" s="24"/>
      <c r="M7" s="24"/>
      <c r="N7" s="24"/>
      <c r="O7" s="24">
        <f t="shared" ref="O7:O69" si="7">E7/5</f>
        <v>0</v>
      </c>
      <c r="P7" s="26"/>
      <c r="Q7" s="26"/>
      <c r="R7" s="26"/>
      <c r="S7" s="24"/>
      <c r="T7" s="24" t="e">
        <f t="shared" si="4"/>
        <v>#DIV/0!</v>
      </c>
      <c r="U7" s="24" t="e">
        <f t="shared" si="5"/>
        <v>#DIV/0!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 t="s">
        <v>38</v>
      </c>
      <c r="AC7" s="24">
        <f t="shared" si="6"/>
        <v>0</v>
      </c>
      <c r="AD7" s="25">
        <v>0</v>
      </c>
      <c r="AE7" s="27"/>
      <c r="AF7" s="24"/>
      <c r="AG7" s="27"/>
      <c r="AH7" s="24"/>
      <c r="AI7" s="27"/>
      <c r="AJ7" s="24"/>
      <c r="AK7" s="24">
        <f>VLOOKUP(A7,[1]Sheet!$A:$AG,32,0)</f>
        <v>14</v>
      </c>
      <c r="AL7" s="24">
        <f>VLOOKUP(A7,[1]Sheet!$A:$AG,33,0)</f>
        <v>70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1" t="s">
        <v>39</v>
      </c>
      <c r="B8" s="1" t="s">
        <v>35</v>
      </c>
      <c r="C8" s="1">
        <v>2689</v>
      </c>
      <c r="D8" s="1"/>
      <c r="E8" s="1">
        <v>1454</v>
      </c>
      <c r="F8" s="1">
        <v>1078</v>
      </c>
      <c r="G8" s="6">
        <v>0.3</v>
      </c>
      <c r="H8" s="1">
        <v>180</v>
      </c>
      <c r="I8" s="1" t="s">
        <v>36</v>
      </c>
      <c r="J8" s="1">
        <v>1462</v>
      </c>
      <c r="K8" s="1">
        <f t="shared" si="3"/>
        <v>-8</v>
      </c>
      <c r="L8" s="1"/>
      <c r="M8" s="1"/>
      <c r="N8" s="1">
        <v>0</v>
      </c>
      <c r="O8" s="1">
        <f t="shared" si="7"/>
        <v>290.8</v>
      </c>
      <c r="P8" s="5">
        <f>13*O8-N8-F8</f>
        <v>2702.4</v>
      </c>
      <c r="Q8" s="5">
        <f>AE8*AD8+AG8*AD8+AI8*AD8</f>
        <v>2688</v>
      </c>
      <c r="R8" s="5"/>
      <c r="S8" s="1"/>
      <c r="T8" s="1">
        <f t="shared" si="4"/>
        <v>12.950481430536451</v>
      </c>
      <c r="U8" s="1">
        <f t="shared" si="5"/>
        <v>3.7070151306740025</v>
      </c>
      <c r="V8" s="1">
        <v>163</v>
      </c>
      <c r="W8" s="1">
        <v>226.6</v>
      </c>
      <c r="X8" s="1">
        <v>254</v>
      </c>
      <c r="Y8" s="1">
        <v>207.2</v>
      </c>
      <c r="Z8" s="1">
        <v>240.4</v>
      </c>
      <c r="AA8" s="1">
        <v>232.6</v>
      </c>
      <c r="AB8" s="1"/>
      <c r="AC8" s="1">
        <f t="shared" si="6"/>
        <v>810.72</v>
      </c>
      <c r="AD8" s="6">
        <v>12</v>
      </c>
      <c r="AE8" s="11">
        <f>MROUND(P8,AD8*AK8)/AD8-AG8-AI8</f>
        <v>14</v>
      </c>
      <c r="AF8" s="1">
        <f>AE8*AD8*G8</f>
        <v>50.4</v>
      </c>
      <c r="AG8" s="11">
        <v>140</v>
      </c>
      <c r="AH8" s="1">
        <f>AG8*AD8*G8</f>
        <v>504</v>
      </c>
      <c r="AI8" s="11">
        <v>70</v>
      </c>
      <c r="AJ8" s="1">
        <f>AI8*AD8*G8</f>
        <v>252</v>
      </c>
      <c r="AK8" s="1">
        <f>VLOOKUP(A8,[1]Sheet!$A:$AG,32,0)</f>
        <v>14</v>
      </c>
      <c r="AL8" s="1">
        <f>VLOOKUP(A8,[1]Sheet!$A:$AG,33,0)</f>
        <v>70</v>
      </c>
      <c r="AM8" s="1">
        <f>AG8/AL8</f>
        <v>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24" t="s">
        <v>40</v>
      </c>
      <c r="B9" s="24" t="s">
        <v>35</v>
      </c>
      <c r="C9" s="24"/>
      <c r="D9" s="24"/>
      <c r="E9" s="24"/>
      <c r="F9" s="24"/>
      <c r="G9" s="25">
        <v>0</v>
      </c>
      <c r="H9" s="24">
        <v>180</v>
      </c>
      <c r="I9" s="24" t="s">
        <v>36</v>
      </c>
      <c r="J9" s="24"/>
      <c r="K9" s="24">
        <f t="shared" si="3"/>
        <v>0</v>
      </c>
      <c r="L9" s="24"/>
      <c r="M9" s="24"/>
      <c r="N9" s="24"/>
      <c r="O9" s="24">
        <f t="shared" si="7"/>
        <v>0</v>
      </c>
      <c r="P9" s="26"/>
      <c r="Q9" s="26"/>
      <c r="R9" s="26"/>
      <c r="S9" s="24"/>
      <c r="T9" s="24" t="e">
        <f t="shared" si="4"/>
        <v>#DIV/0!</v>
      </c>
      <c r="U9" s="24" t="e">
        <f t="shared" si="5"/>
        <v>#DIV/0!</v>
      </c>
      <c r="V9" s="24">
        <v>0</v>
      </c>
      <c r="W9" s="24">
        <v>0</v>
      </c>
      <c r="X9" s="24">
        <v>0</v>
      </c>
      <c r="Y9" s="24">
        <v>1.2</v>
      </c>
      <c r="Z9" s="24">
        <v>0</v>
      </c>
      <c r="AA9" s="24">
        <v>0</v>
      </c>
      <c r="AB9" s="24" t="s">
        <v>38</v>
      </c>
      <c r="AC9" s="24">
        <f t="shared" si="6"/>
        <v>0</v>
      </c>
      <c r="AD9" s="25">
        <v>0</v>
      </c>
      <c r="AE9" s="27"/>
      <c r="AF9" s="24"/>
      <c r="AG9" s="27"/>
      <c r="AH9" s="24"/>
      <c r="AI9" s="27"/>
      <c r="AJ9" s="24"/>
      <c r="AK9" s="24">
        <f>VLOOKUP(A9,[1]Sheet!$A:$AG,32,0)</f>
        <v>14</v>
      </c>
      <c r="AL9" s="24">
        <f>VLOOKUP(A9,[1]Sheet!$A:$AG,33,0)</f>
        <v>70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1" t="s">
        <v>41</v>
      </c>
      <c r="B10" s="1" t="s">
        <v>35</v>
      </c>
      <c r="C10" s="1">
        <v>3027</v>
      </c>
      <c r="D10" s="1"/>
      <c r="E10" s="1">
        <v>1650</v>
      </c>
      <c r="F10" s="1">
        <v>1203</v>
      </c>
      <c r="G10" s="6">
        <v>0.3</v>
      </c>
      <c r="H10" s="1">
        <v>180</v>
      </c>
      <c r="I10" s="1" t="s">
        <v>36</v>
      </c>
      <c r="J10" s="1">
        <v>1624</v>
      </c>
      <c r="K10" s="1">
        <f t="shared" si="3"/>
        <v>26</v>
      </c>
      <c r="L10" s="1"/>
      <c r="M10" s="1"/>
      <c r="N10" s="1">
        <v>0</v>
      </c>
      <c r="O10" s="1">
        <f t="shared" si="7"/>
        <v>330</v>
      </c>
      <c r="P10" s="5">
        <f>13*O10-N10-F10</f>
        <v>3087</v>
      </c>
      <c r="Q10" s="5">
        <f>AE10*AD10+AG10*AD10+AI10*AD10</f>
        <v>3024</v>
      </c>
      <c r="R10" s="5"/>
      <c r="S10" s="1"/>
      <c r="T10" s="1">
        <f t="shared" si="4"/>
        <v>12.809090909090909</v>
      </c>
      <c r="U10" s="1">
        <f t="shared" si="5"/>
        <v>3.6454545454545455</v>
      </c>
      <c r="V10" s="1">
        <v>170.8</v>
      </c>
      <c r="W10" s="1">
        <v>252.4</v>
      </c>
      <c r="X10" s="1">
        <v>254.2</v>
      </c>
      <c r="Y10" s="1">
        <v>309.2</v>
      </c>
      <c r="Z10" s="1">
        <v>295.60000000000002</v>
      </c>
      <c r="AA10" s="1">
        <v>254</v>
      </c>
      <c r="AB10" s="1"/>
      <c r="AC10" s="1">
        <f t="shared" si="6"/>
        <v>926.09999999999991</v>
      </c>
      <c r="AD10" s="6">
        <v>12</v>
      </c>
      <c r="AE10" s="11">
        <f>MROUND(P10,AD10*AK10)/AD10-AG10-AI10</f>
        <v>42</v>
      </c>
      <c r="AF10" s="1">
        <f>AE10*AD10*G10</f>
        <v>151.19999999999999</v>
      </c>
      <c r="AG10" s="11">
        <v>210</v>
      </c>
      <c r="AH10" s="1">
        <f>AG10*AD10*G10</f>
        <v>756</v>
      </c>
      <c r="AI10" s="11"/>
      <c r="AJ10" s="1"/>
      <c r="AK10" s="1">
        <f>VLOOKUP(A10,[1]Sheet!$A:$AG,32,0)</f>
        <v>14</v>
      </c>
      <c r="AL10" s="1">
        <f>VLOOKUP(A10,[1]Sheet!$A:$AG,33,0)</f>
        <v>70</v>
      </c>
      <c r="AM10" s="1">
        <f>AG10/AL10</f>
        <v>3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24" t="s">
        <v>42</v>
      </c>
      <c r="B11" s="24" t="s">
        <v>35</v>
      </c>
      <c r="C11" s="24"/>
      <c r="D11" s="24"/>
      <c r="E11" s="24"/>
      <c r="F11" s="24"/>
      <c r="G11" s="25">
        <v>0</v>
      </c>
      <c r="H11" s="24">
        <v>180</v>
      </c>
      <c r="I11" s="24" t="s">
        <v>36</v>
      </c>
      <c r="J11" s="24"/>
      <c r="K11" s="24">
        <f t="shared" si="3"/>
        <v>0</v>
      </c>
      <c r="L11" s="24"/>
      <c r="M11" s="24"/>
      <c r="N11" s="24"/>
      <c r="O11" s="24">
        <f t="shared" si="7"/>
        <v>0</v>
      </c>
      <c r="P11" s="26"/>
      <c r="Q11" s="26"/>
      <c r="R11" s="26"/>
      <c r="S11" s="24"/>
      <c r="T11" s="24" t="e">
        <f t="shared" si="4"/>
        <v>#DIV/0!</v>
      </c>
      <c r="U11" s="24" t="e">
        <f t="shared" si="5"/>
        <v>#DIV/0!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 t="s">
        <v>38</v>
      </c>
      <c r="AC11" s="24">
        <f t="shared" si="6"/>
        <v>0</v>
      </c>
      <c r="AD11" s="25">
        <v>0</v>
      </c>
      <c r="AE11" s="27"/>
      <c r="AF11" s="24"/>
      <c r="AG11" s="27"/>
      <c r="AH11" s="24"/>
      <c r="AI11" s="27"/>
      <c r="AJ11" s="24"/>
      <c r="AK11" s="24">
        <f>VLOOKUP(A11,[1]Sheet!$A:$AG,32,0)</f>
        <v>14</v>
      </c>
      <c r="AL11" s="24">
        <f>VLOOKUP(A11,[1]Sheet!$A:$AG,33,0)</f>
        <v>126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24" t="s">
        <v>43</v>
      </c>
      <c r="B12" s="24" t="s">
        <v>35</v>
      </c>
      <c r="C12" s="24"/>
      <c r="D12" s="24"/>
      <c r="E12" s="24"/>
      <c r="F12" s="24"/>
      <c r="G12" s="25">
        <v>0</v>
      </c>
      <c r="H12" s="24">
        <v>180</v>
      </c>
      <c r="I12" s="24" t="s">
        <v>36</v>
      </c>
      <c r="J12" s="24"/>
      <c r="K12" s="24">
        <f t="shared" si="3"/>
        <v>0</v>
      </c>
      <c r="L12" s="24"/>
      <c r="M12" s="24"/>
      <c r="N12" s="24"/>
      <c r="O12" s="24">
        <f t="shared" si="7"/>
        <v>0</v>
      </c>
      <c r="P12" s="26"/>
      <c r="Q12" s="26"/>
      <c r="R12" s="26"/>
      <c r="S12" s="24"/>
      <c r="T12" s="24" t="e">
        <f t="shared" si="4"/>
        <v>#DIV/0!</v>
      </c>
      <c r="U12" s="24" t="e">
        <f t="shared" si="5"/>
        <v>#DIV/0!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 t="s">
        <v>38</v>
      </c>
      <c r="AC12" s="24">
        <f t="shared" si="6"/>
        <v>0</v>
      </c>
      <c r="AD12" s="25">
        <v>0</v>
      </c>
      <c r="AE12" s="27"/>
      <c r="AF12" s="24"/>
      <c r="AG12" s="27"/>
      <c r="AH12" s="24"/>
      <c r="AI12" s="27"/>
      <c r="AJ12" s="24"/>
      <c r="AK12" s="24">
        <f>VLOOKUP(A12,[1]Sheet!$A:$AG,32,0)</f>
        <v>14</v>
      </c>
      <c r="AL12" s="24">
        <f>VLOOKUP(A12,[1]Sheet!$A:$AG,33,0)</f>
        <v>70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1" t="s">
        <v>44</v>
      </c>
      <c r="B13" s="1" t="s">
        <v>45</v>
      </c>
      <c r="C13" s="1">
        <v>88.8</v>
      </c>
      <c r="D13" s="1"/>
      <c r="E13" s="1"/>
      <c r="F13" s="1">
        <v>85.1</v>
      </c>
      <c r="G13" s="6">
        <v>1</v>
      </c>
      <c r="H13" s="1">
        <v>180</v>
      </c>
      <c r="I13" s="1" t="s">
        <v>36</v>
      </c>
      <c r="J13" s="1"/>
      <c r="K13" s="1">
        <f t="shared" si="3"/>
        <v>0</v>
      </c>
      <c r="L13" s="1"/>
      <c r="M13" s="1"/>
      <c r="N13" s="1">
        <v>0</v>
      </c>
      <c r="O13" s="1">
        <f t="shared" si="7"/>
        <v>0</v>
      </c>
      <c r="P13" s="5"/>
      <c r="Q13" s="5">
        <f>AE13*AD13</f>
        <v>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0.74</v>
      </c>
      <c r="Z13" s="1">
        <v>0</v>
      </c>
      <c r="AA13" s="1">
        <v>0</v>
      </c>
      <c r="AB13" s="30" t="s">
        <v>46</v>
      </c>
      <c r="AC13" s="1">
        <f t="shared" si="6"/>
        <v>0</v>
      </c>
      <c r="AD13" s="6">
        <v>3.7</v>
      </c>
      <c r="AE13" s="11">
        <f>MROUND(P13,AD13*AK13)/AD13</f>
        <v>0</v>
      </c>
      <c r="AF13" s="1">
        <f>AE13*AD13*G13</f>
        <v>0</v>
      </c>
      <c r="AG13" s="11"/>
      <c r="AH13" s="1"/>
      <c r="AI13" s="11"/>
      <c r="AJ13" s="1"/>
      <c r="AK13" s="1">
        <f>VLOOKUP(A13,[1]Sheet!$A:$AG,32,0)</f>
        <v>14</v>
      </c>
      <c r="AL13" s="1">
        <f>VLOOKUP(A13,[1]Sheet!$A:$AG,33,0)</f>
        <v>126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24" t="s">
        <v>47</v>
      </c>
      <c r="B14" s="24" t="s">
        <v>45</v>
      </c>
      <c r="C14" s="24"/>
      <c r="D14" s="24"/>
      <c r="E14" s="24"/>
      <c r="F14" s="24"/>
      <c r="G14" s="25">
        <v>0</v>
      </c>
      <c r="H14" s="24">
        <v>180</v>
      </c>
      <c r="I14" s="24" t="s">
        <v>36</v>
      </c>
      <c r="J14" s="24"/>
      <c r="K14" s="24">
        <f t="shared" si="3"/>
        <v>0</v>
      </c>
      <c r="L14" s="24"/>
      <c r="M14" s="24"/>
      <c r="N14" s="24"/>
      <c r="O14" s="24">
        <f t="shared" si="7"/>
        <v>0</v>
      </c>
      <c r="P14" s="26"/>
      <c r="Q14" s="26"/>
      <c r="R14" s="26"/>
      <c r="S14" s="24"/>
      <c r="T14" s="24" t="e">
        <f t="shared" si="4"/>
        <v>#DIV/0!</v>
      </c>
      <c r="U14" s="24" t="e">
        <f t="shared" si="5"/>
        <v>#DIV/0!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 t="s">
        <v>38</v>
      </c>
      <c r="AC14" s="24">
        <f t="shared" si="6"/>
        <v>0</v>
      </c>
      <c r="AD14" s="25">
        <v>0</v>
      </c>
      <c r="AE14" s="27"/>
      <c r="AF14" s="24"/>
      <c r="AG14" s="27"/>
      <c r="AH14" s="24"/>
      <c r="AI14" s="27"/>
      <c r="AJ14" s="24"/>
      <c r="AK14" s="24">
        <f>VLOOKUP(A14,[1]Sheet!$A:$AG,32,0)</f>
        <v>14</v>
      </c>
      <c r="AL14" s="24">
        <f>VLOOKUP(A14,[1]Sheet!$A:$AG,33,0)</f>
        <v>126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1" t="s">
        <v>48</v>
      </c>
      <c r="B15" s="1" t="s">
        <v>35</v>
      </c>
      <c r="C15" s="1">
        <v>1157</v>
      </c>
      <c r="D15" s="1"/>
      <c r="E15" s="1">
        <v>1070</v>
      </c>
      <c r="F15" s="1">
        <v>2</v>
      </c>
      <c r="G15" s="6">
        <v>0.25</v>
      </c>
      <c r="H15" s="1">
        <v>180</v>
      </c>
      <c r="I15" s="1" t="s">
        <v>36</v>
      </c>
      <c r="J15" s="1">
        <v>1072</v>
      </c>
      <c r="K15" s="1">
        <f t="shared" si="3"/>
        <v>-2</v>
      </c>
      <c r="L15" s="1"/>
      <c r="M15" s="1"/>
      <c r="N15" s="1">
        <v>0</v>
      </c>
      <c r="O15" s="1">
        <f t="shared" si="7"/>
        <v>214</v>
      </c>
      <c r="P15" s="5">
        <f>9*O15-N15-F15</f>
        <v>1924</v>
      </c>
      <c r="Q15" s="5">
        <f>AE15*AD15+AG15*AD15+AI15*AD15</f>
        <v>1848</v>
      </c>
      <c r="R15" s="5"/>
      <c r="S15" s="1"/>
      <c r="T15" s="1">
        <f t="shared" si="4"/>
        <v>8.6448598130841123</v>
      </c>
      <c r="U15" s="1">
        <f t="shared" si="5"/>
        <v>9.3457943925233638E-3</v>
      </c>
      <c r="V15" s="1">
        <v>76.2</v>
      </c>
      <c r="W15" s="1">
        <v>78.2</v>
      </c>
      <c r="X15" s="1">
        <v>69</v>
      </c>
      <c r="Y15" s="1">
        <v>158.6</v>
      </c>
      <c r="Z15" s="1">
        <v>75.8</v>
      </c>
      <c r="AA15" s="1">
        <v>1.6</v>
      </c>
      <c r="AB15" s="1"/>
      <c r="AC15" s="1">
        <f t="shared" si="6"/>
        <v>481</v>
      </c>
      <c r="AD15" s="6">
        <v>12</v>
      </c>
      <c r="AE15" s="11">
        <f>MROUND(P15,AD15*AK15)/AD15-AG15-AI15</f>
        <v>14</v>
      </c>
      <c r="AF15" s="1">
        <f>AE15*AD15*G15</f>
        <v>42</v>
      </c>
      <c r="AG15" s="11">
        <v>140</v>
      </c>
      <c r="AH15" s="1">
        <f>AG15*AD15*G15</f>
        <v>420</v>
      </c>
      <c r="AI15" s="11"/>
      <c r="AJ15" s="1"/>
      <c r="AK15" s="1">
        <f>VLOOKUP(A15,[1]Sheet!$A:$AG,32,0)</f>
        <v>14</v>
      </c>
      <c r="AL15" s="1">
        <f>VLOOKUP(A15,[1]Sheet!$A:$AG,33,0)</f>
        <v>70</v>
      </c>
      <c r="AM15" s="1">
        <f>AG15/AL15</f>
        <v>2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24" t="s">
        <v>49</v>
      </c>
      <c r="B16" s="24" t="s">
        <v>35</v>
      </c>
      <c r="C16" s="24"/>
      <c r="D16" s="24"/>
      <c r="E16" s="24"/>
      <c r="F16" s="24"/>
      <c r="G16" s="25">
        <v>0</v>
      </c>
      <c r="H16" s="24">
        <v>180</v>
      </c>
      <c r="I16" s="24" t="s">
        <v>36</v>
      </c>
      <c r="J16" s="24"/>
      <c r="K16" s="24">
        <f t="shared" si="3"/>
        <v>0</v>
      </c>
      <c r="L16" s="24"/>
      <c r="M16" s="24"/>
      <c r="N16" s="24"/>
      <c r="O16" s="24">
        <f t="shared" si="7"/>
        <v>0</v>
      </c>
      <c r="P16" s="26"/>
      <c r="Q16" s="26"/>
      <c r="R16" s="26"/>
      <c r="S16" s="24"/>
      <c r="T16" s="24" t="e">
        <f t="shared" si="4"/>
        <v>#DIV/0!</v>
      </c>
      <c r="U16" s="24" t="e">
        <f t="shared" si="5"/>
        <v>#DIV/0!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 t="s">
        <v>38</v>
      </c>
      <c r="AC16" s="24">
        <f t="shared" si="6"/>
        <v>0</v>
      </c>
      <c r="AD16" s="25">
        <v>0</v>
      </c>
      <c r="AE16" s="27"/>
      <c r="AF16" s="24"/>
      <c r="AG16" s="27"/>
      <c r="AH16" s="24"/>
      <c r="AI16" s="27"/>
      <c r="AJ16" s="24"/>
      <c r="AK16" s="24">
        <f>VLOOKUP(A16,[1]Sheet!$A:$AG,32,0)</f>
        <v>14</v>
      </c>
      <c r="AL16" s="24">
        <f>VLOOKUP(A16,[1]Sheet!$A:$AG,33,0)</f>
        <v>70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17" t="s">
        <v>51</v>
      </c>
      <c r="B17" s="17" t="s">
        <v>45</v>
      </c>
      <c r="C17" s="17"/>
      <c r="D17" s="17">
        <v>7.4</v>
      </c>
      <c r="E17" s="28">
        <v>7.4</v>
      </c>
      <c r="F17" s="17"/>
      <c r="G17" s="18">
        <v>0</v>
      </c>
      <c r="H17" s="17">
        <v>180</v>
      </c>
      <c r="I17" s="17" t="s">
        <v>50</v>
      </c>
      <c r="J17" s="17">
        <v>7.4</v>
      </c>
      <c r="K17" s="17">
        <f t="shared" si="3"/>
        <v>0</v>
      </c>
      <c r="L17" s="17"/>
      <c r="M17" s="17"/>
      <c r="N17" s="17"/>
      <c r="O17" s="17">
        <f t="shared" si="7"/>
        <v>1.48</v>
      </c>
      <c r="P17" s="19"/>
      <c r="Q17" s="19"/>
      <c r="R17" s="19"/>
      <c r="S17" s="17"/>
      <c r="T17" s="17">
        <f t="shared" si="4"/>
        <v>0</v>
      </c>
      <c r="U17" s="17">
        <f t="shared" si="5"/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/>
      <c r="AC17" s="17">
        <f t="shared" si="6"/>
        <v>0</v>
      </c>
      <c r="AD17" s="18">
        <v>0</v>
      </c>
      <c r="AE17" s="20"/>
      <c r="AF17" s="17"/>
      <c r="AG17" s="20"/>
      <c r="AH17" s="17"/>
      <c r="AI17" s="20"/>
      <c r="AJ17" s="17"/>
      <c r="AK17" s="17"/>
      <c r="AL17" s="17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1" t="s">
        <v>52</v>
      </c>
      <c r="B18" s="1" t="s">
        <v>45</v>
      </c>
      <c r="C18" s="1">
        <v>666</v>
      </c>
      <c r="D18" s="1"/>
      <c r="E18" s="28">
        <f>192.4+E17</f>
        <v>199.8</v>
      </c>
      <c r="F18" s="1">
        <v>425.5</v>
      </c>
      <c r="G18" s="6">
        <v>1</v>
      </c>
      <c r="H18" s="1">
        <v>180</v>
      </c>
      <c r="I18" s="1" t="s">
        <v>36</v>
      </c>
      <c r="J18" s="1">
        <v>494.7</v>
      </c>
      <c r="K18" s="1">
        <f t="shared" si="3"/>
        <v>-294.89999999999998</v>
      </c>
      <c r="L18" s="1"/>
      <c r="M18" s="1"/>
      <c r="N18" s="1">
        <v>259</v>
      </c>
      <c r="O18" s="1">
        <f t="shared" si="7"/>
        <v>39.96</v>
      </c>
      <c r="P18" s="5"/>
      <c r="Q18" s="5">
        <f t="shared" ref="Q18:Q23" si="8">AE18*AD18</f>
        <v>0</v>
      </c>
      <c r="R18" s="5"/>
      <c r="S18" s="1"/>
      <c r="T18" s="1">
        <f t="shared" si="4"/>
        <v>17.12962962962963</v>
      </c>
      <c r="U18" s="1">
        <f t="shared" si="5"/>
        <v>17.12962962962963</v>
      </c>
      <c r="V18" s="1">
        <v>55.5</v>
      </c>
      <c r="W18" s="1">
        <v>64.38000000000001</v>
      </c>
      <c r="X18" s="1">
        <v>53.279999999999987</v>
      </c>
      <c r="Y18" s="1">
        <v>53.4</v>
      </c>
      <c r="Z18" s="1">
        <v>64.180000000000007</v>
      </c>
      <c r="AA18" s="1">
        <v>0</v>
      </c>
      <c r="AB18" s="1"/>
      <c r="AC18" s="1">
        <f t="shared" si="6"/>
        <v>0</v>
      </c>
      <c r="AD18" s="6">
        <v>3.7</v>
      </c>
      <c r="AE18" s="11">
        <f t="shared" ref="AE18:AE23" si="9">MROUND(P18,AD18*AK18)/AD18</f>
        <v>0</v>
      </c>
      <c r="AF18" s="1">
        <f t="shared" ref="AF18:AF24" si="10">AE18*AD18*G18</f>
        <v>0</v>
      </c>
      <c r="AG18" s="11"/>
      <c r="AH18" s="1"/>
      <c r="AI18" s="11"/>
      <c r="AJ18" s="1"/>
      <c r="AK18" s="1">
        <f>VLOOKUP(A18,[1]Sheet!$A:$AG,32,0)</f>
        <v>14</v>
      </c>
      <c r="AL18" s="1">
        <f>VLOOKUP(A18,[1]Sheet!$A:$AG,33,0)</f>
        <v>126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1" t="s">
        <v>53</v>
      </c>
      <c r="B19" s="1" t="s">
        <v>35</v>
      </c>
      <c r="C19" s="1">
        <v>197</v>
      </c>
      <c r="D19" s="1">
        <v>8</v>
      </c>
      <c r="E19" s="1">
        <v>76</v>
      </c>
      <c r="F19" s="1">
        <v>123</v>
      </c>
      <c r="G19" s="6">
        <v>0.3</v>
      </c>
      <c r="H19" s="1">
        <v>180</v>
      </c>
      <c r="I19" s="1" t="s">
        <v>54</v>
      </c>
      <c r="J19" s="1">
        <v>79</v>
      </c>
      <c r="K19" s="1">
        <f t="shared" si="3"/>
        <v>-3</v>
      </c>
      <c r="L19" s="1"/>
      <c r="M19" s="1"/>
      <c r="N19" s="1">
        <v>126</v>
      </c>
      <c r="O19" s="1">
        <f t="shared" si="7"/>
        <v>15.2</v>
      </c>
      <c r="P19" s="5"/>
      <c r="Q19" s="5">
        <f t="shared" si="8"/>
        <v>0</v>
      </c>
      <c r="R19" s="5"/>
      <c r="S19" s="1"/>
      <c r="T19" s="1">
        <f t="shared" si="4"/>
        <v>16.381578947368421</v>
      </c>
      <c r="U19" s="1">
        <f t="shared" si="5"/>
        <v>16.381578947368421</v>
      </c>
      <c r="V19" s="1">
        <v>15.8</v>
      </c>
      <c r="W19" s="1">
        <v>18.2</v>
      </c>
      <c r="X19" s="1">
        <v>8</v>
      </c>
      <c r="Y19" s="1">
        <v>10</v>
      </c>
      <c r="Z19" s="1">
        <v>23.6</v>
      </c>
      <c r="AA19" s="1">
        <v>11.6</v>
      </c>
      <c r="AB19" s="1"/>
      <c r="AC19" s="1">
        <f t="shared" si="6"/>
        <v>0</v>
      </c>
      <c r="AD19" s="6">
        <v>9</v>
      </c>
      <c r="AE19" s="11">
        <f t="shared" si="9"/>
        <v>0</v>
      </c>
      <c r="AF19" s="1">
        <f t="shared" si="10"/>
        <v>0</v>
      </c>
      <c r="AG19" s="11"/>
      <c r="AH19" s="1"/>
      <c r="AI19" s="11"/>
      <c r="AJ19" s="1"/>
      <c r="AK19" s="1">
        <f>VLOOKUP(A19,[1]Sheet!$A:$AG,32,0)</f>
        <v>14</v>
      </c>
      <c r="AL19" s="1">
        <f>VLOOKUP(A19,[1]Sheet!$A:$AG,33,0)</f>
        <v>126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1" t="s">
        <v>55</v>
      </c>
      <c r="B20" s="1" t="s">
        <v>45</v>
      </c>
      <c r="C20" s="1">
        <v>200.5</v>
      </c>
      <c r="D20" s="1">
        <v>3</v>
      </c>
      <c r="E20" s="1">
        <v>159.5</v>
      </c>
      <c r="F20" s="1">
        <v>33</v>
      </c>
      <c r="G20" s="6">
        <v>1</v>
      </c>
      <c r="H20" s="1">
        <v>180</v>
      </c>
      <c r="I20" s="1" t="s">
        <v>36</v>
      </c>
      <c r="J20" s="1">
        <v>152.6</v>
      </c>
      <c r="K20" s="1">
        <f t="shared" si="3"/>
        <v>6.9000000000000057</v>
      </c>
      <c r="L20" s="1"/>
      <c r="M20" s="1"/>
      <c r="N20" s="1">
        <v>0</v>
      </c>
      <c r="O20" s="1">
        <f t="shared" si="7"/>
        <v>31.9</v>
      </c>
      <c r="P20" s="5">
        <f>11*O20-N20-F20</f>
        <v>317.89999999999998</v>
      </c>
      <c r="Q20" s="5">
        <f>AE20*AD20+AG20*AD20+AI20*AD20</f>
        <v>330</v>
      </c>
      <c r="R20" s="5"/>
      <c r="S20" s="1"/>
      <c r="T20" s="1">
        <f t="shared" si="4"/>
        <v>11.379310344827587</v>
      </c>
      <c r="U20" s="1">
        <f t="shared" si="5"/>
        <v>1.0344827586206897</v>
      </c>
      <c r="V20" s="1">
        <v>10.5</v>
      </c>
      <c r="W20" s="1">
        <v>4.4000000000000004</v>
      </c>
      <c r="X20" s="1">
        <v>0</v>
      </c>
      <c r="Y20" s="1">
        <v>0</v>
      </c>
      <c r="Z20" s="1">
        <v>0</v>
      </c>
      <c r="AA20" s="1">
        <v>0</v>
      </c>
      <c r="AB20" s="9" t="s">
        <v>127</v>
      </c>
      <c r="AC20" s="1">
        <f t="shared" si="6"/>
        <v>317.89999999999998</v>
      </c>
      <c r="AD20" s="6">
        <v>5.5</v>
      </c>
      <c r="AE20" s="11">
        <f>MROUND(P20,AD20*AK20)/AD20-AG20-AI20</f>
        <v>60</v>
      </c>
      <c r="AF20" s="1">
        <f t="shared" si="10"/>
        <v>330</v>
      </c>
      <c r="AG20" s="11"/>
      <c r="AH20" s="1">
        <f>AG20*AD20*G20</f>
        <v>0</v>
      </c>
      <c r="AI20" s="11"/>
      <c r="AJ20" s="1"/>
      <c r="AK20" s="1">
        <f>VLOOKUP(A20,[1]Sheet!$A:$AG,32,0)</f>
        <v>12</v>
      </c>
      <c r="AL20" s="1">
        <f>VLOOKUP(A20,[1]Sheet!$A:$AG,33,0)</f>
        <v>84</v>
      </c>
      <c r="AM20" s="1">
        <f>AG20/AL20</f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1" t="s">
        <v>56</v>
      </c>
      <c r="B21" s="1" t="s">
        <v>35</v>
      </c>
      <c r="C21" s="1">
        <v>187</v>
      </c>
      <c r="D21" s="1"/>
      <c r="E21" s="1">
        <v>66</v>
      </c>
      <c r="F21" s="1">
        <v>100</v>
      </c>
      <c r="G21" s="6">
        <v>0.3</v>
      </c>
      <c r="H21" s="1">
        <v>180</v>
      </c>
      <c r="I21" s="1" t="s">
        <v>54</v>
      </c>
      <c r="J21" s="1">
        <v>67</v>
      </c>
      <c r="K21" s="1">
        <f t="shared" si="3"/>
        <v>-1</v>
      </c>
      <c r="L21" s="1"/>
      <c r="M21" s="1"/>
      <c r="N21" s="1">
        <v>162</v>
      </c>
      <c r="O21" s="1">
        <f t="shared" si="7"/>
        <v>13.2</v>
      </c>
      <c r="P21" s="5"/>
      <c r="Q21" s="5">
        <f t="shared" si="8"/>
        <v>0</v>
      </c>
      <c r="R21" s="5"/>
      <c r="S21" s="1"/>
      <c r="T21" s="1">
        <f t="shared" si="4"/>
        <v>19.848484848484851</v>
      </c>
      <c r="U21" s="1">
        <f t="shared" si="5"/>
        <v>19.848484848484851</v>
      </c>
      <c r="V21" s="1">
        <v>13.6</v>
      </c>
      <c r="W21" s="1">
        <v>11.2</v>
      </c>
      <c r="X21" s="1">
        <v>7.6</v>
      </c>
      <c r="Y21" s="1">
        <v>10</v>
      </c>
      <c r="Z21" s="1">
        <v>24.6</v>
      </c>
      <c r="AA21" s="1">
        <v>8.4</v>
      </c>
      <c r="AB21" s="1"/>
      <c r="AC21" s="1">
        <f t="shared" si="6"/>
        <v>0</v>
      </c>
      <c r="AD21" s="6">
        <v>9</v>
      </c>
      <c r="AE21" s="11">
        <f t="shared" si="9"/>
        <v>0</v>
      </c>
      <c r="AF21" s="1">
        <f t="shared" si="10"/>
        <v>0</v>
      </c>
      <c r="AG21" s="11"/>
      <c r="AH21" s="1"/>
      <c r="AI21" s="11"/>
      <c r="AJ21" s="1"/>
      <c r="AK21" s="1">
        <f>VLOOKUP(A21,[1]Sheet!$A:$AG,32,0)</f>
        <v>18</v>
      </c>
      <c r="AL21" s="1">
        <f>VLOOKUP(A21,[1]Sheet!$A:$AG,33,0)</f>
        <v>234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1" t="s">
        <v>57</v>
      </c>
      <c r="B22" s="1" t="s">
        <v>35</v>
      </c>
      <c r="C22" s="1">
        <v>126</v>
      </c>
      <c r="D22" s="1"/>
      <c r="E22" s="1">
        <v>51</v>
      </c>
      <c r="F22" s="1">
        <v>58</v>
      </c>
      <c r="G22" s="6">
        <v>0.3</v>
      </c>
      <c r="H22" s="1">
        <v>180</v>
      </c>
      <c r="I22" s="1" t="s">
        <v>54</v>
      </c>
      <c r="J22" s="1">
        <v>51</v>
      </c>
      <c r="K22" s="1">
        <f t="shared" si="3"/>
        <v>0</v>
      </c>
      <c r="L22" s="1"/>
      <c r="M22" s="1"/>
      <c r="N22" s="1">
        <v>0</v>
      </c>
      <c r="O22" s="1">
        <f t="shared" si="7"/>
        <v>10.199999999999999</v>
      </c>
      <c r="P22" s="5">
        <f>14*O22-N22-F22</f>
        <v>84.799999999999983</v>
      </c>
      <c r="Q22" s="5">
        <f>AE22*AD22+AG22*AD22+AI22*AD22</f>
        <v>162</v>
      </c>
      <c r="R22" s="5"/>
      <c r="S22" s="1"/>
      <c r="T22" s="1">
        <f t="shared" si="4"/>
        <v>21.568627450980394</v>
      </c>
      <c r="U22" s="1">
        <f t="shared" si="5"/>
        <v>5.6862745098039218</v>
      </c>
      <c r="V22" s="1">
        <v>7.2</v>
      </c>
      <c r="W22" s="1">
        <v>5.8</v>
      </c>
      <c r="X22" s="1">
        <v>7.4</v>
      </c>
      <c r="Y22" s="1">
        <v>9.8000000000000007</v>
      </c>
      <c r="Z22" s="1">
        <v>12.4</v>
      </c>
      <c r="AA22" s="1">
        <v>8.1999999999999993</v>
      </c>
      <c r="AB22" s="1"/>
      <c r="AC22" s="1">
        <f t="shared" si="6"/>
        <v>25.439999999999994</v>
      </c>
      <c r="AD22" s="6">
        <v>9</v>
      </c>
      <c r="AE22" s="11">
        <f>MROUND(P22,AD22*AK22)/AD22-AG22-AI22</f>
        <v>18</v>
      </c>
      <c r="AF22" s="1">
        <f t="shared" si="10"/>
        <v>48.6</v>
      </c>
      <c r="AG22" s="11"/>
      <c r="AH22" s="1">
        <f>AG22*AD22*G22</f>
        <v>0</v>
      </c>
      <c r="AI22" s="11"/>
      <c r="AJ22" s="1"/>
      <c r="AK22" s="1">
        <f>VLOOKUP(A22,[1]Sheet!$A:$AG,32,0)</f>
        <v>18</v>
      </c>
      <c r="AL22" s="1">
        <f>VLOOKUP(A22,[1]Sheet!$A:$AG,33,0)</f>
        <v>234</v>
      </c>
      <c r="AM22" s="1">
        <f>AG22/AL22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1" t="s">
        <v>58</v>
      </c>
      <c r="B23" s="1" t="s">
        <v>45</v>
      </c>
      <c r="C23" s="1">
        <v>216</v>
      </c>
      <c r="D23" s="1"/>
      <c r="E23" s="1">
        <v>87.7</v>
      </c>
      <c r="F23" s="1">
        <v>104.3</v>
      </c>
      <c r="G23" s="6">
        <v>1</v>
      </c>
      <c r="H23" s="1">
        <v>180</v>
      </c>
      <c r="I23" s="1" t="s">
        <v>36</v>
      </c>
      <c r="J23" s="1">
        <v>89.1</v>
      </c>
      <c r="K23" s="1">
        <f t="shared" si="3"/>
        <v>-1.3999999999999915</v>
      </c>
      <c r="L23" s="1"/>
      <c r="M23" s="1"/>
      <c r="N23" s="1">
        <v>252</v>
      </c>
      <c r="O23" s="1">
        <f t="shared" si="7"/>
        <v>17.54</v>
      </c>
      <c r="P23" s="5"/>
      <c r="Q23" s="5">
        <f t="shared" si="8"/>
        <v>0</v>
      </c>
      <c r="R23" s="5"/>
      <c r="S23" s="1"/>
      <c r="T23" s="1">
        <f t="shared" si="4"/>
        <v>20.31356898517674</v>
      </c>
      <c r="U23" s="1">
        <f t="shared" si="5"/>
        <v>20.31356898517674</v>
      </c>
      <c r="V23" s="1">
        <v>28.8</v>
      </c>
      <c r="W23" s="1">
        <v>23.4</v>
      </c>
      <c r="X23" s="1">
        <v>24.14</v>
      </c>
      <c r="Y23" s="1">
        <v>18.600000000000001</v>
      </c>
      <c r="Z23" s="1">
        <v>11.4</v>
      </c>
      <c r="AA23" s="1">
        <v>22.34</v>
      </c>
      <c r="AB23" s="1" t="s">
        <v>59</v>
      </c>
      <c r="AC23" s="1">
        <f t="shared" si="6"/>
        <v>0</v>
      </c>
      <c r="AD23" s="6">
        <v>3</v>
      </c>
      <c r="AE23" s="11">
        <f t="shared" si="9"/>
        <v>0</v>
      </c>
      <c r="AF23" s="1">
        <f t="shared" si="10"/>
        <v>0</v>
      </c>
      <c r="AG23" s="11"/>
      <c r="AH23" s="1"/>
      <c r="AI23" s="11"/>
      <c r="AJ23" s="1"/>
      <c r="AK23" s="1">
        <f>VLOOKUP(A23,[1]Sheet!$A:$AG,32,0)</f>
        <v>14</v>
      </c>
      <c r="AL23" s="1">
        <f>VLOOKUP(A23,[1]Sheet!$A:$AG,33,0)</f>
        <v>126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1" t="s">
        <v>60</v>
      </c>
      <c r="B24" s="1" t="s">
        <v>35</v>
      </c>
      <c r="C24" s="1">
        <v>2157</v>
      </c>
      <c r="D24" s="1">
        <v>19</v>
      </c>
      <c r="E24" s="1">
        <v>1490</v>
      </c>
      <c r="F24" s="1">
        <v>540</v>
      </c>
      <c r="G24" s="6">
        <v>0.25</v>
      </c>
      <c r="H24" s="1">
        <v>180</v>
      </c>
      <c r="I24" s="1" t="s">
        <v>36</v>
      </c>
      <c r="J24" s="1">
        <v>1514</v>
      </c>
      <c r="K24" s="1">
        <f t="shared" si="3"/>
        <v>-24</v>
      </c>
      <c r="L24" s="1"/>
      <c r="M24" s="1"/>
      <c r="N24" s="1">
        <v>0</v>
      </c>
      <c r="O24" s="1">
        <f t="shared" si="7"/>
        <v>298</v>
      </c>
      <c r="P24" s="5">
        <f>11*O24-N24-F24</f>
        <v>2738</v>
      </c>
      <c r="Q24" s="5">
        <f>AE24*AD24+AG24*AD24+AI24*AD24</f>
        <v>2772</v>
      </c>
      <c r="R24" s="5"/>
      <c r="S24" s="1"/>
      <c r="T24" s="1">
        <f t="shared" si="4"/>
        <v>11.114093959731544</v>
      </c>
      <c r="U24" s="1">
        <f t="shared" si="5"/>
        <v>1.8120805369127517</v>
      </c>
      <c r="V24" s="1">
        <v>115.4</v>
      </c>
      <c r="W24" s="1">
        <v>185.4</v>
      </c>
      <c r="X24" s="1">
        <v>216.4</v>
      </c>
      <c r="Y24" s="1">
        <v>213.8</v>
      </c>
      <c r="Z24" s="1">
        <v>99.2</v>
      </c>
      <c r="AA24" s="1">
        <v>199.8</v>
      </c>
      <c r="AB24" s="1"/>
      <c r="AC24" s="1">
        <f t="shared" si="6"/>
        <v>684.5</v>
      </c>
      <c r="AD24" s="6">
        <v>6</v>
      </c>
      <c r="AE24" s="11">
        <f>MROUND(P24,AD24*AK24)/AD24-AG24-AI24</f>
        <v>84</v>
      </c>
      <c r="AF24" s="1">
        <f t="shared" si="10"/>
        <v>126</v>
      </c>
      <c r="AG24" s="11">
        <f>AL24*3</f>
        <v>378</v>
      </c>
      <c r="AH24" s="1">
        <f>AG24*AD24*G24</f>
        <v>567</v>
      </c>
      <c r="AI24" s="11"/>
      <c r="AJ24" s="1"/>
      <c r="AK24" s="1">
        <f>VLOOKUP(A24,[1]Sheet!$A:$AG,32,0)</f>
        <v>14</v>
      </c>
      <c r="AL24" s="1">
        <f>VLOOKUP(A24,[1]Sheet!$A:$AG,33,0)</f>
        <v>126</v>
      </c>
      <c r="AM24" s="1">
        <f>AG24/AL24</f>
        <v>3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24" t="s">
        <v>61</v>
      </c>
      <c r="B25" s="24" t="s">
        <v>35</v>
      </c>
      <c r="C25" s="24"/>
      <c r="D25" s="24"/>
      <c r="E25" s="24"/>
      <c r="F25" s="24"/>
      <c r="G25" s="25">
        <v>0</v>
      </c>
      <c r="H25" s="24">
        <v>180</v>
      </c>
      <c r="I25" s="24" t="s">
        <v>36</v>
      </c>
      <c r="J25" s="24"/>
      <c r="K25" s="24">
        <f t="shared" si="3"/>
        <v>0</v>
      </c>
      <c r="L25" s="24"/>
      <c r="M25" s="24"/>
      <c r="N25" s="24"/>
      <c r="O25" s="24">
        <f t="shared" si="7"/>
        <v>0</v>
      </c>
      <c r="P25" s="26"/>
      <c r="Q25" s="26"/>
      <c r="R25" s="26"/>
      <c r="S25" s="24"/>
      <c r="T25" s="24" t="e">
        <f t="shared" si="4"/>
        <v>#DIV/0!</v>
      </c>
      <c r="U25" s="24" t="e">
        <f t="shared" si="5"/>
        <v>#DIV/0!</v>
      </c>
      <c r="V25" s="24">
        <v>0</v>
      </c>
      <c r="W25" s="24">
        <v>0</v>
      </c>
      <c r="X25" s="24">
        <v>0</v>
      </c>
      <c r="Y25" s="24">
        <v>2.4</v>
      </c>
      <c r="Z25" s="24">
        <v>0</v>
      </c>
      <c r="AA25" s="24">
        <v>0</v>
      </c>
      <c r="AB25" s="24" t="s">
        <v>38</v>
      </c>
      <c r="AC25" s="24">
        <f t="shared" si="6"/>
        <v>0</v>
      </c>
      <c r="AD25" s="25">
        <v>0</v>
      </c>
      <c r="AE25" s="27"/>
      <c r="AF25" s="24"/>
      <c r="AG25" s="27"/>
      <c r="AH25" s="24"/>
      <c r="AI25" s="27"/>
      <c r="AJ25" s="24"/>
      <c r="AK25" s="24">
        <f>VLOOKUP(A25,[1]Sheet!$A:$AG,32,0)</f>
        <v>14</v>
      </c>
      <c r="AL25" s="24">
        <f>VLOOKUP(A25,[1]Sheet!$A:$AG,33,0)</f>
        <v>126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24" t="s">
        <v>62</v>
      </c>
      <c r="B26" s="24" t="s">
        <v>35</v>
      </c>
      <c r="C26" s="24"/>
      <c r="D26" s="24"/>
      <c r="E26" s="24"/>
      <c r="F26" s="24"/>
      <c r="G26" s="25">
        <v>0</v>
      </c>
      <c r="H26" s="24">
        <v>180</v>
      </c>
      <c r="I26" s="24" t="s">
        <v>36</v>
      </c>
      <c r="J26" s="24"/>
      <c r="K26" s="24">
        <f t="shared" si="3"/>
        <v>0</v>
      </c>
      <c r="L26" s="24"/>
      <c r="M26" s="24"/>
      <c r="N26" s="24"/>
      <c r="O26" s="24">
        <f t="shared" si="7"/>
        <v>0</v>
      </c>
      <c r="P26" s="26"/>
      <c r="Q26" s="26"/>
      <c r="R26" s="26"/>
      <c r="S26" s="24"/>
      <c r="T26" s="24" t="e">
        <f t="shared" si="4"/>
        <v>#DIV/0!</v>
      </c>
      <c r="U26" s="24" t="e">
        <f t="shared" si="5"/>
        <v>#DIV/0!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 t="s">
        <v>38</v>
      </c>
      <c r="AC26" s="24">
        <f t="shared" si="6"/>
        <v>0</v>
      </c>
      <c r="AD26" s="25">
        <v>0</v>
      </c>
      <c r="AE26" s="27"/>
      <c r="AF26" s="24"/>
      <c r="AG26" s="27"/>
      <c r="AH26" s="24"/>
      <c r="AI26" s="27"/>
      <c r="AJ26" s="24"/>
      <c r="AK26" s="24">
        <f>VLOOKUP(A26,[1]Sheet!$A:$AG,32,0)</f>
        <v>14</v>
      </c>
      <c r="AL26" s="24">
        <f>VLOOKUP(A26,[1]Sheet!$A:$AG,33,0)</f>
        <v>126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1" t="s">
        <v>63</v>
      </c>
      <c r="B27" s="1" t="s">
        <v>45</v>
      </c>
      <c r="C27" s="1">
        <v>1005</v>
      </c>
      <c r="D27" s="1"/>
      <c r="E27" s="1">
        <v>480</v>
      </c>
      <c r="F27" s="1">
        <v>438</v>
      </c>
      <c r="G27" s="6">
        <v>1</v>
      </c>
      <c r="H27" s="1">
        <v>180</v>
      </c>
      <c r="I27" s="1" t="s">
        <v>36</v>
      </c>
      <c r="J27" s="1">
        <v>481</v>
      </c>
      <c r="K27" s="1">
        <f t="shared" si="3"/>
        <v>-1</v>
      </c>
      <c r="L27" s="1"/>
      <c r="M27" s="1"/>
      <c r="N27" s="1">
        <v>1224</v>
      </c>
      <c r="O27" s="1">
        <f t="shared" si="7"/>
        <v>96</v>
      </c>
      <c r="P27" s="5"/>
      <c r="Q27" s="5">
        <f>AE27*AD27</f>
        <v>0</v>
      </c>
      <c r="R27" s="5"/>
      <c r="S27" s="1"/>
      <c r="T27" s="1">
        <f t="shared" si="4"/>
        <v>17.3125</v>
      </c>
      <c r="U27" s="1">
        <f t="shared" si="5"/>
        <v>17.3125</v>
      </c>
      <c r="V27" s="1">
        <v>135.4</v>
      </c>
      <c r="W27" s="1">
        <v>116.4</v>
      </c>
      <c r="X27" s="1">
        <v>116.4</v>
      </c>
      <c r="Y27" s="1">
        <v>105.6</v>
      </c>
      <c r="Z27" s="1">
        <v>136.80000000000001</v>
      </c>
      <c r="AA27" s="1">
        <v>114</v>
      </c>
      <c r="AB27" s="1"/>
      <c r="AC27" s="1">
        <f t="shared" si="6"/>
        <v>0</v>
      </c>
      <c r="AD27" s="6">
        <v>6</v>
      </c>
      <c r="AE27" s="11">
        <f>MROUND(P27,AD27*AK27)/AD27</f>
        <v>0</v>
      </c>
      <c r="AF27" s="1">
        <f>AE27*AD27*G27</f>
        <v>0</v>
      </c>
      <c r="AG27" s="11"/>
      <c r="AH27" s="1"/>
      <c r="AI27" s="11"/>
      <c r="AJ27" s="1"/>
      <c r="AK27" s="1">
        <f>VLOOKUP(A27,[1]Sheet!$A:$AG,32,0)</f>
        <v>12</v>
      </c>
      <c r="AL27" s="1">
        <f>VLOOKUP(A27,[1]Sheet!$A:$AG,33,0)</f>
        <v>84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24" t="s">
        <v>64</v>
      </c>
      <c r="B28" s="24" t="s">
        <v>35</v>
      </c>
      <c r="C28" s="24"/>
      <c r="D28" s="24"/>
      <c r="E28" s="24"/>
      <c r="F28" s="24"/>
      <c r="G28" s="25">
        <v>0</v>
      </c>
      <c r="H28" s="24">
        <v>365</v>
      </c>
      <c r="I28" s="24" t="s">
        <v>36</v>
      </c>
      <c r="J28" s="24"/>
      <c r="K28" s="24">
        <f t="shared" si="3"/>
        <v>0</v>
      </c>
      <c r="L28" s="24"/>
      <c r="M28" s="24"/>
      <c r="N28" s="24"/>
      <c r="O28" s="24">
        <f t="shared" si="7"/>
        <v>0</v>
      </c>
      <c r="P28" s="26"/>
      <c r="Q28" s="26"/>
      <c r="R28" s="26"/>
      <c r="S28" s="24"/>
      <c r="T28" s="24" t="e">
        <f t="shared" si="4"/>
        <v>#DIV/0!</v>
      </c>
      <c r="U28" s="24" t="e">
        <f t="shared" si="5"/>
        <v>#DIV/0!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 t="s">
        <v>38</v>
      </c>
      <c r="AC28" s="24">
        <f t="shared" si="6"/>
        <v>0</v>
      </c>
      <c r="AD28" s="25">
        <v>0</v>
      </c>
      <c r="AE28" s="27"/>
      <c r="AF28" s="24"/>
      <c r="AG28" s="27"/>
      <c r="AH28" s="24"/>
      <c r="AI28" s="27"/>
      <c r="AJ28" s="24"/>
      <c r="AK28" s="24">
        <f>VLOOKUP(A28,[1]Sheet!$A:$AG,32,0)</f>
        <v>14</v>
      </c>
      <c r="AL28" s="24">
        <f>VLOOKUP(A28,[1]Sheet!$A:$AG,33,0)</f>
        <v>70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17" t="s">
        <v>65</v>
      </c>
      <c r="B29" s="17" t="s">
        <v>35</v>
      </c>
      <c r="C29" s="17">
        <v>1871</v>
      </c>
      <c r="D29" s="17"/>
      <c r="E29" s="28">
        <v>1084</v>
      </c>
      <c r="F29" s="28">
        <v>645</v>
      </c>
      <c r="G29" s="18">
        <v>0</v>
      </c>
      <c r="H29" s="17" t="e">
        <v>#N/A</v>
      </c>
      <c r="I29" s="17" t="s">
        <v>50</v>
      </c>
      <c r="J29" s="17">
        <v>1071</v>
      </c>
      <c r="K29" s="17">
        <f t="shared" si="3"/>
        <v>13</v>
      </c>
      <c r="L29" s="17"/>
      <c r="M29" s="17"/>
      <c r="N29" s="17"/>
      <c r="O29" s="17">
        <f t="shared" si="7"/>
        <v>216.8</v>
      </c>
      <c r="P29" s="19"/>
      <c r="Q29" s="19"/>
      <c r="R29" s="19"/>
      <c r="S29" s="17"/>
      <c r="T29" s="17">
        <f t="shared" si="4"/>
        <v>2.9750922509225091</v>
      </c>
      <c r="U29" s="17">
        <f t="shared" si="5"/>
        <v>2.9750922509225091</v>
      </c>
      <c r="V29" s="17">
        <v>107.8</v>
      </c>
      <c r="W29" s="17">
        <v>141.19999999999999</v>
      </c>
      <c r="X29" s="17">
        <v>207.2</v>
      </c>
      <c r="Y29" s="17">
        <v>190.6</v>
      </c>
      <c r="Z29" s="17">
        <v>157.6</v>
      </c>
      <c r="AA29" s="17">
        <v>174.6</v>
      </c>
      <c r="AB29" s="17" t="s">
        <v>66</v>
      </c>
      <c r="AC29" s="17">
        <f t="shared" si="6"/>
        <v>0</v>
      </c>
      <c r="AD29" s="18">
        <v>0</v>
      </c>
      <c r="AE29" s="20"/>
      <c r="AF29" s="17"/>
      <c r="AG29" s="20"/>
      <c r="AH29" s="17"/>
      <c r="AI29" s="20"/>
      <c r="AJ29" s="17"/>
      <c r="AK29" s="17"/>
      <c r="AL29" s="17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29" t="s">
        <v>67</v>
      </c>
      <c r="B30" s="1" t="s">
        <v>35</v>
      </c>
      <c r="C30" s="1"/>
      <c r="D30" s="1"/>
      <c r="E30" s="28">
        <f>E29</f>
        <v>1084</v>
      </c>
      <c r="F30" s="28">
        <f>F29</f>
        <v>645</v>
      </c>
      <c r="G30" s="6">
        <v>0.25</v>
      </c>
      <c r="H30" s="1">
        <v>365</v>
      </c>
      <c r="I30" s="1" t="s">
        <v>36</v>
      </c>
      <c r="J30" s="1"/>
      <c r="K30" s="1">
        <f t="shared" si="3"/>
        <v>1084</v>
      </c>
      <c r="L30" s="1"/>
      <c r="M30" s="1"/>
      <c r="N30" s="1">
        <v>0</v>
      </c>
      <c r="O30" s="1">
        <f t="shared" si="7"/>
        <v>216.8</v>
      </c>
      <c r="P30" s="5">
        <f t="shared" ref="P30" si="11">13*O30-N30-F30</f>
        <v>2173.4</v>
      </c>
      <c r="Q30" s="5">
        <f t="shared" ref="Q30:Q31" si="12">AE30*AD30+AG30*AD30+AI30*AD30</f>
        <v>2184</v>
      </c>
      <c r="R30" s="5"/>
      <c r="S30" s="1"/>
      <c r="T30" s="1">
        <f t="shared" si="4"/>
        <v>13.048892988929889</v>
      </c>
      <c r="U30" s="1">
        <f t="shared" si="5"/>
        <v>2.9750922509225091</v>
      </c>
      <c r="V30" s="1">
        <v>107.8</v>
      </c>
      <c r="W30" s="1">
        <v>141.19999999999999</v>
      </c>
      <c r="X30" s="1">
        <v>207.2</v>
      </c>
      <c r="Y30" s="1">
        <v>190.6</v>
      </c>
      <c r="Z30" s="1">
        <v>157.6</v>
      </c>
      <c r="AA30" s="1">
        <v>174.6</v>
      </c>
      <c r="AB30" s="1" t="s">
        <v>68</v>
      </c>
      <c r="AC30" s="1">
        <f t="shared" si="6"/>
        <v>543.35</v>
      </c>
      <c r="AD30" s="6">
        <v>12</v>
      </c>
      <c r="AE30" s="11">
        <f t="shared" ref="AE30:AE31" si="13">MROUND(P30,AD30*AK30)/AD30-AG30-AI30</f>
        <v>42</v>
      </c>
      <c r="AF30" s="1">
        <f>AE30*AD30*G30</f>
        <v>126</v>
      </c>
      <c r="AG30" s="11">
        <v>140</v>
      </c>
      <c r="AH30" s="1">
        <f t="shared" ref="AH30:AH31" si="14">AG30*AD30*G30</f>
        <v>420</v>
      </c>
      <c r="AI30" s="11"/>
      <c r="AJ30" s="1"/>
      <c r="AK30" s="1">
        <f>VLOOKUP(A30,[1]Sheet!$A:$AG,32,0)</f>
        <v>14</v>
      </c>
      <c r="AL30" s="1">
        <f>VLOOKUP(A30,[1]Sheet!$A:$AG,33,0)</f>
        <v>70</v>
      </c>
      <c r="AM30" s="1">
        <f t="shared" ref="AM30:AM31" si="15">AG30/AL30</f>
        <v>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1" t="s">
        <v>69</v>
      </c>
      <c r="B31" s="1" t="s">
        <v>35</v>
      </c>
      <c r="C31" s="1">
        <v>1441</v>
      </c>
      <c r="D31" s="1">
        <v>18</v>
      </c>
      <c r="E31" s="1">
        <v>932</v>
      </c>
      <c r="F31" s="1">
        <v>397</v>
      </c>
      <c r="G31" s="6">
        <v>0.25</v>
      </c>
      <c r="H31" s="1">
        <v>180</v>
      </c>
      <c r="I31" s="1" t="s">
        <v>36</v>
      </c>
      <c r="J31" s="1">
        <v>919</v>
      </c>
      <c r="K31" s="1">
        <f t="shared" si="3"/>
        <v>13</v>
      </c>
      <c r="L31" s="1"/>
      <c r="M31" s="1"/>
      <c r="N31" s="1">
        <v>0</v>
      </c>
      <c r="O31" s="1">
        <f t="shared" si="7"/>
        <v>186.4</v>
      </c>
      <c r="P31" s="5">
        <f>12*O31-N31-F31</f>
        <v>1839.8000000000002</v>
      </c>
      <c r="Q31" s="5">
        <f t="shared" si="12"/>
        <v>1848</v>
      </c>
      <c r="R31" s="5"/>
      <c r="S31" s="1"/>
      <c r="T31" s="1">
        <f t="shared" si="4"/>
        <v>12.043991416309012</v>
      </c>
      <c r="U31" s="1">
        <f t="shared" si="5"/>
        <v>2.1298283261802573</v>
      </c>
      <c r="V31" s="1">
        <v>89.8</v>
      </c>
      <c r="W31" s="1">
        <v>84.8</v>
      </c>
      <c r="X31" s="1">
        <v>132.19999999999999</v>
      </c>
      <c r="Y31" s="1">
        <v>188.8</v>
      </c>
      <c r="Z31" s="1">
        <v>111.4</v>
      </c>
      <c r="AA31" s="1">
        <v>130.19999999999999</v>
      </c>
      <c r="AB31" s="1"/>
      <c r="AC31" s="1">
        <f t="shared" si="6"/>
        <v>459.95000000000005</v>
      </c>
      <c r="AD31" s="6">
        <v>12</v>
      </c>
      <c r="AE31" s="11">
        <f t="shared" si="13"/>
        <v>14</v>
      </c>
      <c r="AF31" s="1">
        <f>AE31*AD31*G31</f>
        <v>42</v>
      </c>
      <c r="AG31" s="11">
        <v>140</v>
      </c>
      <c r="AH31" s="1">
        <f t="shared" si="14"/>
        <v>420</v>
      </c>
      <c r="AI31" s="11"/>
      <c r="AJ31" s="1"/>
      <c r="AK31" s="1">
        <f>VLOOKUP(A31,[1]Sheet!$A:$AG,32,0)</f>
        <v>14</v>
      </c>
      <c r="AL31" s="1">
        <f>VLOOKUP(A31,[1]Sheet!$A:$AG,33,0)</f>
        <v>70</v>
      </c>
      <c r="AM31" s="1">
        <f t="shared" si="15"/>
        <v>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24" t="s">
        <v>70</v>
      </c>
      <c r="B32" s="24" t="s">
        <v>35</v>
      </c>
      <c r="C32" s="24"/>
      <c r="D32" s="24"/>
      <c r="E32" s="24"/>
      <c r="F32" s="24"/>
      <c r="G32" s="25">
        <v>0</v>
      </c>
      <c r="H32" s="24">
        <v>180</v>
      </c>
      <c r="I32" s="24" t="s">
        <v>36</v>
      </c>
      <c r="J32" s="24"/>
      <c r="K32" s="24">
        <f t="shared" si="3"/>
        <v>0</v>
      </c>
      <c r="L32" s="24"/>
      <c r="M32" s="24"/>
      <c r="N32" s="24"/>
      <c r="O32" s="24">
        <f t="shared" si="7"/>
        <v>0</v>
      </c>
      <c r="P32" s="26"/>
      <c r="Q32" s="26"/>
      <c r="R32" s="26"/>
      <c r="S32" s="24"/>
      <c r="T32" s="24" t="e">
        <f t="shared" si="4"/>
        <v>#DIV/0!</v>
      </c>
      <c r="U32" s="24" t="e">
        <f t="shared" si="5"/>
        <v>#DIV/0!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 t="s">
        <v>38</v>
      </c>
      <c r="AC32" s="24">
        <f t="shared" si="6"/>
        <v>0</v>
      </c>
      <c r="AD32" s="25">
        <v>0</v>
      </c>
      <c r="AE32" s="27"/>
      <c r="AF32" s="24"/>
      <c r="AG32" s="27"/>
      <c r="AH32" s="24"/>
      <c r="AI32" s="27"/>
      <c r="AJ32" s="24"/>
      <c r="AK32" s="24">
        <f>VLOOKUP(A32,[1]Sheet!$A:$AG,32,0)</f>
        <v>14</v>
      </c>
      <c r="AL32" s="24">
        <f>VLOOKUP(A32,[1]Sheet!$A:$AG,33,0)</f>
        <v>126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25">
      <c r="A33" s="24" t="s">
        <v>71</v>
      </c>
      <c r="B33" s="24" t="s">
        <v>35</v>
      </c>
      <c r="C33" s="24"/>
      <c r="D33" s="24"/>
      <c r="E33" s="24"/>
      <c r="F33" s="24"/>
      <c r="G33" s="25">
        <v>0</v>
      </c>
      <c r="H33" s="24">
        <v>180</v>
      </c>
      <c r="I33" s="24" t="s">
        <v>36</v>
      </c>
      <c r="J33" s="24"/>
      <c r="K33" s="24">
        <f t="shared" si="3"/>
        <v>0</v>
      </c>
      <c r="L33" s="24"/>
      <c r="M33" s="24"/>
      <c r="N33" s="24"/>
      <c r="O33" s="24">
        <f t="shared" si="7"/>
        <v>0</v>
      </c>
      <c r="P33" s="26"/>
      <c r="Q33" s="26"/>
      <c r="R33" s="26"/>
      <c r="S33" s="24"/>
      <c r="T33" s="24" t="e">
        <f t="shared" si="4"/>
        <v>#DIV/0!</v>
      </c>
      <c r="U33" s="24" t="e">
        <f t="shared" si="5"/>
        <v>#DIV/0!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 t="s">
        <v>38</v>
      </c>
      <c r="AC33" s="24">
        <f t="shared" si="6"/>
        <v>0</v>
      </c>
      <c r="AD33" s="25">
        <v>0</v>
      </c>
      <c r="AE33" s="27"/>
      <c r="AF33" s="24"/>
      <c r="AG33" s="27"/>
      <c r="AH33" s="24"/>
      <c r="AI33" s="27"/>
      <c r="AJ33" s="24"/>
      <c r="AK33" s="24">
        <f>VLOOKUP(A33,[1]Sheet!$A:$AG,32,0)</f>
        <v>14</v>
      </c>
      <c r="AL33" s="24">
        <f>VLOOKUP(A33,[1]Sheet!$A:$AG,33,0)</f>
        <v>70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25">
      <c r="A34" s="24" t="s">
        <v>72</v>
      </c>
      <c r="B34" s="24" t="s">
        <v>35</v>
      </c>
      <c r="C34" s="24"/>
      <c r="D34" s="24"/>
      <c r="E34" s="24"/>
      <c r="F34" s="24"/>
      <c r="G34" s="25">
        <v>0</v>
      </c>
      <c r="H34" s="24">
        <v>180</v>
      </c>
      <c r="I34" s="24" t="s">
        <v>36</v>
      </c>
      <c r="J34" s="24"/>
      <c r="K34" s="24">
        <f t="shared" si="3"/>
        <v>0</v>
      </c>
      <c r="L34" s="24"/>
      <c r="M34" s="24"/>
      <c r="N34" s="24"/>
      <c r="O34" s="24">
        <f t="shared" si="7"/>
        <v>0</v>
      </c>
      <c r="P34" s="26"/>
      <c r="Q34" s="26"/>
      <c r="R34" s="26"/>
      <c r="S34" s="24"/>
      <c r="T34" s="24" t="e">
        <f t="shared" si="4"/>
        <v>#DIV/0!</v>
      </c>
      <c r="U34" s="24" t="e">
        <f t="shared" si="5"/>
        <v>#DIV/0!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 t="s">
        <v>38</v>
      </c>
      <c r="AC34" s="24">
        <f t="shared" si="6"/>
        <v>0</v>
      </c>
      <c r="AD34" s="25">
        <v>0</v>
      </c>
      <c r="AE34" s="27"/>
      <c r="AF34" s="24"/>
      <c r="AG34" s="27"/>
      <c r="AH34" s="24"/>
      <c r="AI34" s="27"/>
      <c r="AJ34" s="24"/>
      <c r="AK34" s="24">
        <f>VLOOKUP(A34,[1]Sheet!$A:$AG,32,0)</f>
        <v>12</v>
      </c>
      <c r="AL34" s="24">
        <f>VLOOKUP(A34,[1]Sheet!$A:$AG,33,0)</f>
        <v>84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25">
      <c r="A35" s="24" t="s">
        <v>73</v>
      </c>
      <c r="B35" s="24" t="s">
        <v>35</v>
      </c>
      <c r="C35" s="24"/>
      <c r="D35" s="24"/>
      <c r="E35" s="24"/>
      <c r="F35" s="24"/>
      <c r="G35" s="25">
        <v>0</v>
      </c>
      <c r="H35" s="24">
        <v>180</v>
      </c>
      <c r="I35" s="24" t="s">
        <v>36</v>
      </c>
      <c r="J35" s="24"/>
      <c r="K35" s="24">
        <f t="shared" si="3"/>
        <v>0</v>
      </c>
      <c r="L35" s="24"/>
      <c r="M35" s="24"/>
      <c r="N35" s="24"/>
      <c r="O35" s="24">
        <f t="shared" si="7"/>
        <v>0</v>
      </c>
      <c r="P35" s="26"/>
      <c r="Q35" s="26"/>
      <c r="R35" s="26"/>
      <c r="S35" s="24"/>
      <c r="T35" s="24" t="e">
        <f t="shared" si="4"/>
        <v>#DIV/0!</v>
      </c>
      <c r="U35" s="24" t="e">
        <f t="shared" si="5"/>
        <v>#DIV/0!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 t="s">
        <v>38</v>
      </c>
      <c r="AC35" s="24">
        <f t="shared" si="6"/>
        <v>0</v>
      </c>
      <c r="AD35" s="25">
        <v>0</v>
      </c>
      <c r="AE35" s="27"/>
      <c r="AF35" s="24"/>
      <c r="AG35" s="27"/>
      <c r="AH35" s="24"/>
      <c r="AI35" s="27"/>
      <c r="AJ35" s="24"/>
      <c r="AK35" s="24">
        <f>VLOOKUP(A35,[1]Sheet!$A:$AG,32,0)</f>
        <v>12</v>
      </c>
      <c r="AL35" s="24">
        <f>VLOOKUP(A35,[1]Sheet!$A:$AG,33,0)</f>
        <v>84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25">
      <c r="A36" s="24" t="s">
        <v>74</v>
      </c>
      <c r="B36" s="24" t="s">
        <v>35</v>
      </c>
      <c r="C36" s="24"/>
      <c r="D36" s="24"/>
      <c r="E36" s="24"/>
      <c r="F36" s="24"/>
      <c r="G36" s="25">
        <v>0</v>
      </c>
      <c r="H36" s="24">
        <v>180</v>
      </c>
      <c r="I36" s="24" t="s">
        <v>36</v>
      </c>
      <c r="J36" s="24"/>
      <c r="K36" s="24">
        <f t="shared" si="3"/>
        <v>0</v>
      </c>
      <c r="L36" s="24"/>
      <c r="M36" s="24"/>
      <c r="N36" s="24"/>
      <c r="O36" s="24">
        <f t="shared" si="7"/>
        <v>0</v>
      </c>
      <c r="P36" s="26"/>
      <c r="Q36" s="26"/>
      <c r="R36" s="26"/>
      <c r="S36" s="24"/>
      <c r="T36" s="24" t="e">
        <f t="shared" si="4"/>
        <v>#DIV/0!</v>
      </c>
      <c r="U36" s="24" t="e">
        <f t="shared" si="5"/>
        <v>#DIV/0!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 t="s">
        <v>38</v>
      </c>
      <c r="AC36" s="24">
        <f t="shared" si="6"/>
        <v>0</v>
      </c>
      <c r="AD36" s="25">
        <v>0</v>
      </c>
      <c r="AE36" s="27"/>
      <c r="AF36" s="24"/>
      <c r="AG36" s="27"/>
      <c r="AH36" s="24"/>
      <c r="AI36" s="27"/>
      <c r="AJ36" s="24"/>
      <c r="AK36" s="24">
        <f>VLOOKUP(A36,[1]Sheet!$A:$AG,32,0)</f>
        <v>12</v>
      </c>
      <c r="AL36" s="24">
        <f>VLOOKUP(A36,[1]Sheet!$A:$AG,33,0)</f>
        <v>84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25">
      <c r="A37" s="1" t="s">
        <v>75</v>
      </c>
      <c r="B37" s="1" t="s">
        <v>35</v>
      </c>
      <c r="C37" s="1">
        <v>1158</v>
      </c>
      <c r="D37" s="1"/>
      <c r="E37" s="1">
        <v>706</v>
      </c>
      <c r="F37" s="1">
        <v>380</v>
      </c>
      <c r="G37" s="6">
        <v>0.75</v>
      </c>
      <c r="H37" s="1">
        <v>180</v>
      </c>
      <c r="I37" s="1" t="s">
        <v>36</v>
      </c>
      <c r="J37" s="1">
        <v>726</v>
      </c>
      <c r="K37" s="1">
        <f t="shared" ref="K37:K68" si="16">E37-J37</f>
        <v>-20</v>
      </c>
      <c r="L37" s="1"/>
      <c r="M37" s="1"/>
      <c r="N37" s="1">
        <v>0</v>
      </c>
      <c r="O37" s="1">
        <f t="shared" si="7"/>
        <v>141.19999999999999</v>
      </c>
      <c r="P37" s="5">
        <f>13*O37-N37-F37</f>
        <v>1455.6</v>
      </c>
      <c r="Q37" s="5">
        <f>AE37*AD37+AG37*AD37+AI37*AD37</f>
        <v>1440</v>
      </c>
      <c r="R37" s="5"/>
      <c r="S37" s="1"/>
      <c r="T37" s="1">
        <f t="shared" si="4"/>
        <v>12.889518413597735</v>
      </c>
      <c r="U37" s="1">
        <f t="shared" si="5"/>
        <v>2.6912181303116149</v>
      </c>
      <c r="V37" s="1">
        <v>73</v>
      </c>
      <c r="W37" s="1">
        <v>104.6</v>
      </c>
      <c r="X37" s="1">
        <v>103.4</v>
      </c>
      <c r="Y37" s="1">
        <v>97.2</v>
      </c>
      <c r="Z37" s="1">
        <v>84.6</v>
      </c>
      <c r="AA37" s="1">
        <v>77.8</v>
      </c>
      <c r="AB37" s="1"/>
      <c r="AC37" s="1">
        <f t="shared" si="6"/>
        <v>1091.6999999999998</v>
      </c>
      <c r="AD37" s="6">
        <v>8</v>
      </c>
      <c r="AE37" s="11">
        <f>MROUND(P37,AD37*AK37)/AD37-AG37-AI37</f>
        <v>12</v>
      </c>
      <c r="AF37" s="1">
        <f>AE37*AD37*G37</f>
        <v>72</v>
      </c>
      <c r="AG37" s="11">
        <v>168</v>
      </c>
      <c r="AH37" s="1">
        <f>AG37*AD37*G37</f>
        <v>1008</v>
      </c>
      <c r="AI37" s="11"/>
      <c r="AJ37" s="1"/>
      <c r="AK37" s="1">
        <f>VLOOKUP(A37,[1]Sheet!$A:$AG,32,0)</f>
        <v>12</v>
      </c>
      <c r="AL37" s="1">
        <f>VLOOKUP(A37,[1]Sheet!$A:$AG,33,0)</f>
        <v>84</v>
      </c>
      <c r="AM37" s="1">
        <f>AG37/AL37</f>
        <v>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5">
      <c r="A38" s="24" t="s">
        <v>76</v>
      </c>
      <c r="B38" s="24" t="s">
        <v>35</v>
      </c>
      <c r="C38" s="24"/>
      <c r="D38" s="24"/>
      <c r="E38" s="24"/>
      <c r="F38" s="24"/>
      <c r="G38" s="25">
        <v>0</v>
      </c>
      <c r="H38" s="24">
        <v>180</v>
      </c>
      <c r="I38" s="24" t="s">
        <v>36</v>
      </c>
      <c r="J38" s="24"/>
      <c r="K38" s="24">
        <f t="shared" si="16"/>
        <v>0</v>
      </c>
      <c r="L38" s="24"/>
      <c r="M38" s="24"/>
      <c r="N38" s="24"/>
      <c r="O38" s="24">
        <f t="shared" si="7"/>
        <v>0</v>
      </c>
      <c r="P38" s="26"/>
      <c r="Q38" s="26"/>
      <c r="R38" s="26"/>
      <c r="S38" s="24"/>
      <c r="T38" s="24" t="e">
        <f t="shared" ref="T38:T69" si="17">(F38+N38+Q38)/O38</f>
        <v>#DIV/0!</v>
      </c>
      <c r="U38" s="24" t="e">
        <f t="shared" ref="U38:U69" si="18">(F38+N38)/O38</f>
        <v>#DIV/0!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 t="s">
        <v>38</v>
      </c>
      <c r="AC38" s="24">
        <f t="shared" ref="AC38:AC69" si="19">P38*G38</f>
        <v>0</v>
      </c>
      <c r="AD38" s="25">
        <v>0</v>
      </c>
      <c r="AE38" s="27"/>
      <c r="AF38" s="24"/>
      <c r="AG38" s="27"/>
      <c r="AH38" s="24"/>
      <c r="AI38" s="27"/>
      <c r="AJ38" s="24"/>
      <c r="AK38" s="24">
        <f>VLOOKUP(A38,[1]Sheet!$A:$AG,32,0)</f>
        <v>12</v>
      </c>
      <c r="AL38" s="24">
        <f>VLOOKUP(A38,[1]Sheet!$A:$AG,33,0)</f>
        <v>84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5">
      <c r="A39" s="24" t="s">
        <v>77</v>
      </c>
      <c r="B39" s="24" t="s">
        <v>35</v>
      </c>
      <c r="C39" s="24"/>
      <c r="D39" s="24"/>
      <c r="E39" s="24"/>
      <c r="F39" s="24"/>
      <c r="G39" s="25">
        <v>0</v>
      </c>
      <c r="H39" s="24">
        <v>180</v>
      </c>
      <c r="I39" s="24" t="s">
        <v>36</v>
      </c>
      <c r="J39" s="24"/>
      <c r="K39" s="24">
        <f t="shared" si="16"/>
        <v>0</v>
      </c>
      <c r="L39" s="24"/>
      <c r="M39" s="24"/>
      <c r="N39" s="24"/>
      <c r="O39" s="24">
        <f t="shared" si="7"/>
        <v>0</v>
      </c>
      <c r="P39" s="26"/>
      <c r="Q39" s="26"/>
      <c r="R39" s="26"/>
      <c r="S39" s="24"/>
      <c r="T39" s="24" t="e">
        <f t="shared" si="17"/>
        <v>#DIV/0!</v>
      </c>
      <c r="U39" s="24" t="e">
        <f t="shared" si="18"/>
        <v>#DIV/0!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 t="s">
        <v>38</v>
      </c>
      <c r="AC39" s="24">
        <f t="shared" si="19"/>
        <v>0</v>
      </c>
      <c r="AD39" s="25">
        <v>0</v>
      </c>
      <c r="AE39" s="27"/>
      <c r="AF39" s="24"/>
      <c r="AG39" s="27"/>
      <c r="AH39" s="24"/>
      <c r="AI39" s="27"/>
      <c r="AJ39" s="24"/>
      <c r="AK39" s="24">
        <f>VLOOKUP(A39,[1]Sheet!$A:$AG,32,0)</f>
        <v>12</v>
      </c>
      <c r="AL39" s="24">
        <f>VLOOKUP(A39,[1]Sheet!$A:$AG,33,0)</f>
        <v>84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25">
      <c r="A40" s="24" t="s">
        <v>78</v>
      </c>
      <c r="B40" s="24" t="s">
        <v>35</v>
      </c>
      <c r="C40" s="24"/>
      <c r="D40" s="24"/>
      <c r="E40" s="24"/>
      <c r="F40" s="24"/>
      <c r="G40" s="25">
        <v>0</v>
      </c>
      <c r="H40" s="24">
        <v>180</v>
      </c>
      <c r="I40" s="24" t="s">
        <v>36</v>
      </c>
      <c r="J40" s="24"/>
      <c r="K40" s="24">
        <f t="shared" si="16"/>
        <v>0</v>
      </c>
      <c r="L40" s="24"/>
      <c r="M40" s="24"/>
      <c r="N40" s="24"/>
      <c r="O40" s="24">
        <f t="shared" si="7"/>
        <v>0</v>
      </c>
      <c r="P40" s="26"/>
      <c r="Q40" s="26"/>
      <c r="R40" s="26"/>
      <c r="S40" s="24"/>
      <c r="T40" s="24" t="e">
        <f t="shared" si="17"/>
        <v>#DIV/0!</v>
      </c>
      <c r="U40" s="24" t="e">
        <f t="shared" si="18"/>
        <v>#DIV/0!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 t="s">
        <v>38</v>
      </c>
      <c r="AC40" s="24">
        <f t="shared" si="19"/>
        <v>0</v>
      </c>
      <c r="AD40" s="25">
        <v>0</v>
      </c>
      <c r="AE40" s="27"/>
      <c r="AF40" s="24"/>
      <c r="AG40" s="27"/>
      <c r="AH40" s="24"/>
      <c r="AI40" s="27"/>
      <c r="AJ40" s="24"/>
      <c r="AK40" s="24">
        <f>VLOOKUP(A40,[1]Sheet!$A:$AG,32,0)</f>
        <v>12</v>
      </c>
      <c r="AL40" s="24">
        <f>VLOOKUP(A40,[1]Sheet!$A:$AG,33,0)</f>
        <v>84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25">
      <c r="A41" s="1" t="s">
        <v>79</v>
      </c>
      <c r="B41" s="1" t="s">
        <v>35</v>
      </c>
      <c r="C41" s="1">
        <v>1020</v>
      </c>
      <c r="D41" s="1"/>
      <c r="E41" s="1">
        <v>663</v>
      </c>
      <c r="F41" s="1">
        <v>287</v>
      </c>
      <c r="G41" s="6">
        <v>0.9</v>
      </c>
      <c r="H41" s="1">
        <v>180</v>
      </c>
      <c r="I41" s="1" t="s">
        <v>36</v>
      </c>
      <c r="J41" s="1">
        <v>676</v>
      </c>
      <c r="K41" s="1">
        <f t="shared" si="16"/>
        <v>-13</v>
      </c>
      <c r="L41" s="1"/>
      <c r="M41" s="1"/>
      <c r="N41" s="1">
        <v>0</v>
      </c>
      <c r="O41" s="1">
        <f t="shared" si="7"/>
        <v>132.6</v>
      </c>
      <c r="P41" s="5">
        <f>12*O41-N41-F41</f>
        <v>1304.1999999999998</v>
      </c>
      <c r="Q41" s="5">
        <f>AE41*AD41+AG41*AD41+AI41*AD41</f>
        <v>1344</v>
      </c>
      <c r="R41" s="5"/>
      <c r="S41" s="1"/>
      <c r="T41" s="1">
        <f t="shared" si="17"/>
        <v>12.300150829562595</v>
      </c>
      <c r="U41" s="1">
        <f t="shared" si="18"/>
        <v>2.1644042232277529</v>
      </c>
      <c r="V41" s="1">
        <v>63.4</v>
      </c>
      <c r="W41" s="1">
        <v>87.2</v>
      </c>
      <c r="X41" s="1">
        <v>102.4</v>
      </c>
      <c r="Y41" s="1">
        <v>28</v>
      </c>
      <c r="Z41" s="1">
        <v>88.6</v>
      </c>
      <c r="AA41" s="1">
        <v>90.4</v>
      </c>
      <c r="AB41" s="1"/>
      <c r="AC41" s="1">
        <f t="shared" si="19"/>
        <v>1173.78</v>
      </c>
      <c r="AD41" s="6">
        <v>8</v>
      </c>
      <c r="AE41" s="11">
        <f>MROUND(P41,AD41*AK41)/AD41-AG41-AI41</f>
        <v>0</v>
      </c>
      <c r="AF41" s="1">
        <f>AE41*AD41*G41</f>
        <v>0</v>
      </c>
      <c r="AG41" s="11">
        <v>168</v>
      </c>
      <c r="AH41" s="1">
        <f>AG41*AD41*G41</f>
        <v>1209.6000000000001</v>
      </c>
      <c r="AI41" s="11"/>
      <c r="AJ41" s="1"/>
      <c r="AK41" s="1">
        <f>VLOOKUP(A41,[1]Sheet!$A:$AG,32,0)</f>
        <v>12</v>
      </c>
      <c r="AL41" s="1">
        <f>VLOOKUP(A41,[1]Sheet!$A:$AG,33,0)</f>
        <v>84</v>
      </c>
      <c r="AM41" s="1">
        <f>AG41/AL41</f>
        <v>2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5">
      <c r="A42" s="24" t="s">
        <v>80</v>
      </c>
      <c r="B42" s="24" t="s">
        <v>35</v>
      </c>
      <c r="C42" s="24"/>
      <c r="D42" s="24"/>
      <c r="E42" s="24"/>
      <c r="F42" s="24"/>
      <c r="G42" s="25">
        <v>0</v>
      </c>
      <c r="H42" s="24">
        <v>180</v>
      </c>
      <c r="I42" s="24" t="s">
        <v>36</v>
      </c>
      <c r="J42" s="24"/>
      <c r="K42" s="24">
        <f t="shared" si="16"/>
        <v>0</v>
      </c>
      <c r="L42" s="24"/>
      <c r="M42" s="24"/>
      <c r="N42" s="24"/>
      <c r="O42" s="24">
        <f t="shared" si="7"/>
        <v>0</v>
      </c>
      <c r="P42" s="26"/>
      <c r="Q42" s="26"/>
      <c r="R42" s="26"/>
      <c r="S42" s="24"/>
      <c r="T42" s="24" t="e">
        <f t="shared" si="17"/>
        <v>#DIV/0!</v>
      </c>
      <c r="U42" s="24" t="e">
        <f t="shared" si="18"/>
        <v>#DIV/0!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 t="s">
        <v>38</v>
      </c>
      <c r="AC42" s="24">
        <f t="shared" si="19"/>
        <v>0</v>
      </c>
      <c r="AD42" s="25">
        <v>0</v>
      </c>
      <c r="AE42" s="27"/>
      <c r="AF42" s="24"/>
      <c r="AG42" s="27"/>
      <c r="AH42" s="24"/>
      <c r="AI42" s="27"/>
      <c r="AJ42" s="24"/>
      <c r="AK42" s="24">
        <f>VLOOKUP(A42,[1]Sheet!$A:$AG,32,0)</f>
        <v>12</v>
      </c>
      <c r="AL42" s="24">
        <f>VLOOKUP(A42,[1]Sheet!$A:$AG,33,0)</f>
        <v>84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5">
      <c r="A43" s="24" t="s">
        <v>81</v>
      </c>
      <c r="B43" s="24" t="s">
        <v>35</v>
      </c>
      <c r="C43" s="24"/>
      <c r="D43" s="24"/>
      <c r="E43" s="24"/>
      <c r="F43" s="24"/>
      <c r="G43" s="25">
        <v>0</v>
      </c>
      <c r="H43" s="24">
        <v>180</v>
      </c>
      <c r="I43" s="24" t="s">
        <v>36</v>
      </c>
      <c r="J43" s="24"/>
      <c r="K43" s="24">
        <f t="shared" si="16"/>
        <v>0</v>
      </c>
      <c r="L43" s="24"/>
      <c r="M43" s="24"/>
      <c r="N43" s="24"/>
      <c r="O43" s="24">
        <f t="shared" si="7"/>
        <v>0</v>
      </c>
      <c r="P43" s="26"/>
      <c r="Q43" s="26"/>
      <c r="R43" s="26"/>
      <c r="S43" s="24"/>
      <c r="T43" s="24" t="e">
        <f t="shared" si="17"/>
        <v>#DIV/0!</v>
      </c>
      <c r="U43" s="24" t="e">
        <f t="shared" si="18"/>
        <v>#DIV/0!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 t="s">
        <v>38</v>
      </c>
      <c r="AC43" s="24">
        <f t="shared" si="19"/>
        <v>0</v>
      </c>
      <c r="AD43" s="25">
        <v>0</v>
      </c>
      <c r="AE43" s="27"/>
      <c r="AF43" s="24"/>
      <c r="AG43" s="27"/>
      <c r="AH43" s="24"/>
      <c r="AI43" s="27"/>
      <c r="AJ43" s="24"/>
      <c r="AK43" s="24">
        <f>VLOOKUP(A43,[1]Sheet!$A:$AG,32,0)</f>
        <v>12</v>
      </c>
      <c r="AL43" s="24">
        <f>VLOOKUP(A43,[1]Sheet!$A:$AG,33,0)</f>
        <v>84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25">
      <c r="A44" s="1" t="s">
        <v>82</v>
      </c>
      <c r="B44" s="1" t="s">
        <v>35</v>
      </c>
      <c r="C44" s="1">
        <v>1747</v>
      </c>
      <c r="D44" s="1"/>
      <c r="E44" s="1">
        <v>1032</v>
      </c>
      <c r="F44" s="1">
        <v>598</v>
      </c>
      <c r="G44" s="6">
        <v>0.9</v>
      </c>
      <c r="H44" s="1">
        <v>180</v>
      </c>
      <c r="I44" s="1" t="s">
        <v>36</v>
      </c>
      <c r="J44" s="1">
        <v>1048</v>
      </c>
      <c r="K44" s="1">
        <f t="shared" si="16"/>
        <v>-16</v>
      </c>
      <c r="L44" s="1"/>
      <c r="M44" s="1"/>
      <c r="N44" s="1">
        <v>768</v>
      </c>
      <c r="O44" s="1">
        <f t="shared" si="7"/>
        <v>206.4</v>
      </c>
      <c r="P44" s="5">
        <f t="shared" ref="P44:P45" si="20">13*O44-N44-F44</f>
        <v>1317.2000000000003</v>
      </c>
      <c r="Q44" s="5">
        <f t="shared" ref="Q44:Q45" si="21">AE44*AD44+AG44*AD44+AI44*AD44</f>
        <v>1344</v>
      </c>
      <c r="R44" s="5"/>
      <c r="S44" s="1"/>
      <c r="T44" s="1">
        <f t="shared" si="17"/>
        <v>13.129844961240309</v>
      </c>
      <c r="U44" s="1">
        <f t="shared" si="18"/>
        <v>6.6182170542635657</v>
      </c>
      <c r="V44" s="1">
        <v>151</v>
      </c>
      <c r="W44" s="1">
        <v>170.4</v>
      </c>
      <c r="X44" s="1">
        <v>228.4</v>
      </c>
      <c r="Y44" s="1">
        <v>175.8</v>
      </c>
      <c r="Z44" s="1">
        <v>178</v>
      </c>
      <c r="AA44" s="1">
        <v>205.8</v>
      </c>
      <c r="AB44" s="1"/>
      <c r="AC44" s="1">
        <f t="shared" si="19"/>
        <v>1185.4800000000002</v>
      </c>
      <c r="AD44" s="6">
        <v>8</v>
      </c>
      <c r="AE44" s="11">
        <f t="shared" ref="AE44:AE45" si="22">MROUND(P44,AD44*AK44)/AD44-AG44-AI44</f>
        <v>0</v>
      </c>
      <c r="AF44" s="1">
        <f t="shared" ref="AF44:AF58" si="23">AE44*AD44*G44</f>
        <v>0</v>
      </c>
      <c r="AG44" s="11">
        <v>168</v>
      </c>
      <c r="AH44" s="1">
        <f t="shared" ref="AH44:AH45" si="24">AG44*AD44*G44</f>
        <v>1209.6000000000001</v>
      </c>
      <c r="AI44" s="11"/>
      <c r="AJ44" s="1"/>
      <c r="AK44" s="1">
        <f>VLOOKUP(A44,[1]Sheet!$A:$AG,32,0)</f>
        <v>12</v>
      </c>
      <c r="AL44" s="1">
        <f>VLOOKUP(A44,[1]Sheet!$A:$AG,33,0)</f>
        <v>84</v>
      </c>
      <c r="AM44" s="1">
        <f t="shared" ref="AM44:AM45" si="25">AG44/AL44</f>
        <v>2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5">
      <c r="A45" s="1" t="s">
        <v>83</v>
      </c>
      <c r="B45" s="1" t="s">
        <v>35</v>
      </c>
      <c r="C45" s="1">
        <v>781</v>
      </c>
      <c r="D45" s="1"/>
      <c r="E45" s="1">
        <v>436</v>
      </c>
      <c r="F45" s="1">
        <v>320</v>
      </c>
      <c r="G45" s="6">
        <v>0.43</v>
      </c>
      <c r="H45" s="1">
        <v>180</v>
      </c>
      <c r="I45" s="1" t="s">
        <v>36</v>
      </c>
      <c r="J45" s="1">
        <v>418</v>
      </c>
      <c r="K45" s="1">
        <f t="shared" si="16"/>
        <v>18</v>
      </c>
      <c r="L45" s="1"/>
      <c r="M45" s="1"/>
      <c r="N45" s="1">
        <v>0</v>
      </c>
      <c r="O45" s="1">
        <f t="shared" si="7"/>
        <v>87.2</v>
      </c>
      <c r="P45" s="5">
        <f t="shared" si="20"/>
        <v>813.60000000000014</v>
      </c>
      <c r="Q45" s="5">
        <f t="shared" si="21"/>
        <v>768</v>
      </c>
      <c r="R45" s="5"/>
      <c r="S45" s="1"/>
      <c r="T45" s="1">
        <f t="shared" si="17"/>
        <v>12.477064220183486</v>
      </c>
      <c r="U45" s="1">
        <f t="shared" si="18"/>
        <v>3.6697247706422016</v>
      </c>
      <c r="V45" s="1">
        <v>16.2</v>
      </c>
      <c r="W45" s="1">
        <v>23.6</v>
      </c>
      <c r="X45" s="1">
        <v>68.8</v>
      </c>
      <c r="Y45" s="1">
        <v>57.4</v>
      </c>
      <c r="Z45" s="1">
        <v>37.799999999999997</v>
      </c>
      <c r="AA45" s="1">
        <v>29.2</v>
      </c>
      <c r="AB45" s="1"/>
      <c r="AC45" s="1">
        <f t="shared" si="19"/>
        <v>349.84800000000007</v>
      </c>
      <c r="AD45" s="6">
        <v>16</v>
      </c>
      <c r="AE45" s="11">
        <f t="shared" si="22"/>
        <v>48</v>
      </c>
      <c r="AF45" s="1">
        <f t="shared" si="23"/>
        <v>330.24</v>
      </c>
      <c r="AG45" s="11"/>
      <c r="AH45" s="1">
        <f t="shared" si="24"/>
        <v>0</v>
      </c>
      <c r="AI45" s="11"/>
      <c r="AJ45" s="1"/>
      <c r="AK45" s="1">
        <f>VLOOKUP(A45,[1]Sheet!$A:$AG,32,0)</f>
        <v>12</v>
      </c>
      <c r="AL45" s="1">
        <f>VLOOKUP(A45,[1]Sheet!$A:$AG,33,0)</f>
        <v>84</v>
      </c>
      <c r="AM45" s="1">
        <f t="shared" si="25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5">
      <c r="A46" s="1" t="s">
        <v>84</v>
      </c>
      <c r="B46" s="1" t="s">
        <v>45</v>
      </c>
      <c r="C46" s="1">
        <v>2580</v>
      </c>
      <c r="D46" s="1"/>
      <c r="E46" s="1">
        <v>835</v>
      </c>
      <c r="F46" s="1">
        <v>1600</v>
      </c>
      <c r="G46" s="6">
        <v>1</v>
      </c>
      <c r="H46" s="1">
        <v>180</v>
      </c>
      <c r="I46" s="1" t="s">
        <v>36</v>
      </c>
      <c r="J46" s="1">
        <v>843</v>
      </c>
      <c r="K46" s="1">
        <f t="shared" si="16"/>
        <v>-8</v>
      </c>
      <c r="L46" s="1"/>
      <c r="M46" s="1"/>
      <c r="N46" s="1">
        <v>1200</v>
      </c>
      <c r="O46" s="1">
        <f t="shared" si="7"/>
        <v>167</v>
      </c>
      <c r="P46" s="5"/>
      <c r="Q46" s="5">
        <f t="shared" ref="Q46:Q51" si="26">AE46*AD46</f>
        <v>0</v>
      </c>
      <c r="R46" s="5"/>
      <c r="S46" s="1"/>
      <c r="T46" s="1">
        <f t="shared" si="17"/>
        <v>16.766467065868262</v>
      </c>
      <c r="U46" s="1">
        <f t="shared" si="18"/>
        <v>16.766467065868262</v>
      </c>
      <c r="V46" s="1">
        <v>229</v>
      </c>
      <c r="W46" s="1">
        <v>240</v>
      </c>
      <c r="X46" s="1">
        <v>237</v>
      </c>
      <c r="Y46" s="1">
        <v>242</v>
      </c>
      <c r="Z46" s="1">
        <v>247</v>
      </c>
      <c r="AA46" s="1">
        <v>204</v>
      </c>
      <c r="AB46" s="1"/>
      <c r="AC46" s="1">
        <f t="shared" si="19"/>
        <v>0</v>
      </c>
      <c r="AD46" s="6">
        <v>5</v>
      </c>
      <c r="AE46" s="11">
        <f t="shared" ref="AE46:AE51" si="27">MROUND(P46,AD46*AK46)/AD46</f>
        <v>0</v>
      </c>
      <c r="AF46" s="1">
        <f t="shared" si="23"/>
        <v>0</v>
      </c>
      <c r="AG46" s="11"/>
      <c r="AH46" s="1"/>
      <c r="AI46" s="11"/>
      <c r="AJ46" s="1"/>
      <c r="AK46" s="1">
        <f>VLOOKUP(A46,[1]Sheet!$A:$AG,32,0)</f>
        <v>12</v>
      </c>
      <c r="AL46" s="1">
        <f>VLOOKUP(A46,[1]Sheet!$A:$AG,33,0)</f>
        <v>144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5">
      <c r="A47" s="1" t="s">
        <v>85</v>
      </c>
      <c r="B47" s="1" t="s">
        <v>35</v>
      </c>
      <c r="C47" s="1">
        <v>2948</v>
      </c>
      <c r="D47" s="1"/>
      <c r="E47" s="1">
        <v>1638</v>
      </c>
      <c r="F47" s="1">
        <v>1102</v>
      </c>
      <c r="G47" s="6">
        <v>0.9</v>
      </c>
      <c r="H47" s="1">
        <v>180</v>
      </c>
      <c r="I47" s="1" t="s">
        <v>36</v>
      </c>
      <c r="J47" s="1">
        <v>1633</v>
      </c>
      <c r="K47" s="1">
        <f t="shared" si="16"/>
        <v>5</v>
      </c>
      <c r="L47" s="1"/>
      <c r="M47" s="1"/>
      <c r="N47" s="1">
        <v>864</v>
      </c>
      <c r="O47" s="1">
        <f t="shared" si="7"/>
        <v>327.60000000000002</v>
      </c>
      <c r="P47" s="5">
        <f t="shared" ref="P47:P49" si="28">13*O47-N47-F47</f>
        <v>2292.8000000000002</v>
      </c>
      <c r="Q47" s="5">
        <f t="shared" ref="Q47:Q48" si="29">AE47*AD47+AG47*AD47+AI47*AD47</f>
        <v>2304</v>
      </c>
      <c r="R47" s="5"/>
      <c r="S47" s="1"/>
      <c r="T47" s="1">
        <f t="shared" si="17"/>
        <v>13.034188034188034</v>
      </c>
      <c r="U47" s="1">
        <f t="shared" si="18"/>
        <v>6.0012210012210012</v>
      </c>
      <c r="V47" s="1">
        <v>226.4</v>
      </c>
      <c r="W47" s="1">
        <v>259.8</v>
      </c>
      <c r="X47" s="1">
        <v>302.2</v>
      </c>
      <c r="Y47" s="1">
        <v>276.2</v>
      </c>
      <c r="Z47" s="1">
        <v>255.2</v>
      </c>
      <c r="AA47" s="1">
        <v>285.8</v>
      </c>
      <c r="AB47" s="1"/>
      <c r="AC47" s="1">
        <f t="shared" si="19"/>
        <v>2063.5200000000004</v>
      </c>
      <c r="AD47" s="6">
        <v>8</v>
      </c>
      <c r="AE47" s="11">
        <f t="shared" ref="AE47:AE48" si="30">MROUND(P47,AD47*AK47)/AD47-AG47-AI47</f>
        <v>36</v>
      </c>
      <c r="AF47" s="1">
        <f t="shared" si="23"/>
        <v>259.2</v>
      </c>
      <c r="AG47" s="11">
        <f>84*3</f>
        <v>252</v>
      </c>
      <c r="AH47" s="1">
        <f t="shared" ref="AH47:AH48" si="31">AG47*AD47*G47</f>
        <v>1814.4</v>
      </c>
      <c r="AI47" s="11"/>
      <c r="AJ47" s="1"/>
      <c r="AK47" s="1">
        <f>VLOOKUP(A47,[1]Sheet!$A:$AG,32,0)</f>
        <v>12</v>
      </c>
      <c r="AL47" s="1">
        <f>VLOOKUP(A47,[1]Sheet!$A:$AG,33,0)</f>
        <v>84</v>
      </c>
      <c r="AM47" s="1">
        <f t="shared" ref="AM47:AM48" si="32">AG47/AL47</f>
        <v>3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5">
      <c r="A48" s="1" t="s">
        <v>86</v>
      </c>
      <c r="B48" s="1" t="s">
        <v>35</v>
      </c>
      <c r="C48" s="1">
        <v>798</v>
      </c>
      <c r="D48" s="1">
        <v>1</v>
      </c>
      <c r="E48" s="1">
        <v>593</v>
      </c>
      <c r="F48" s="1">
        <v>188</v>
      </c>
      <c r="G48" s="6">
        <v>0.43</v>
      </c>
      <c r="H48" s="1">
        <v>180</v>
      </c>
      <c r="I48" s="1" t="s">
        <v>36</v>
      </c>
      <c r="J48" s="1">
        <v>572</v>
      </c>
      <c r="K48" s="1">
        <f t="shared" si="16"/>
        <v>21</v>
      </c>
      <c r="L48" s="1"/>
      <c r="M48" s="1"/>
      <c r="N48" s="1">
        <v>0</v>
      </c>
      <c r="O48" s="1">
        <f t="shared" si="7"/>
        <v>118.6</v>
      </c>
      <c r="P48" s="5">
        <f>12*O48-N48-F48</f>
        <v>1235.1999999999998</v>
      </c>
      <c r="Q48" s="5">
        <f t="shared" si="29"/>
        <v>1152</v>
      </c>
      <c r="R48" s="5"/>
      <c r="S48" s="1"/>
      <c r="T48" s="1">
        <f t="shared" si="17"/>
        <v>11.298482293423271</v>
      </c>
      <c r="U48" s="1">
        <f t="shared" si="18"/>
        <v>1.5851602023608771</v>
      </c>
      <c r="V48" s="1">
        <v>19.399999999999999</v>
      </c>
      <c r="W48" s="1">
        <v>53</v>
      </c>
      <c r="X48" s="1">
        <v>71.400000000000006</v>
      </c>
      <c r="Y48" s="1">
        <v>66</v>
      </c>
      <c r="Z48" s="1">
        <v>37.4</v>
      </c>
      <c r="AA48" s="1">
        <v>25.4</v>
      </c>
      <c r="AB48" s="1"/>
      <c r="AC48" s="1">
        <f t="shared" si="19"/>
        <v>531.13599999999997</v>
      </c>
      <c r="AD48" s="6">
        <v>16</v>
      </c>
      <c r="AE48" s="11">
        <f t="shared" si="30"/>
        <v>72</v>
      </c>
      <c r="AF48" s="1">
        <f t="shared" si="23"/>
        <v>495.36</v>
      </c>
      <c r="AG48" s="11"/>
      <c r="AH48" s="1">
        <f t="shared" si="31"/>
        <v>0</v>
      </c>
      <c r="AI48" s="11"/>
      <c r="AJ48" s="1"/>
      <c r="AK48" s="1">
        <f>VLOOKUP(A48,[1]Sheet!$A:$AG,32,0)</f>
        <v>12</v>
      </c>
      <c r="AL48" s="1">
        <f>VLOOKUP(A48,[1]Sheet!$A:$AG,33,0)</f>
        <v>84</v>
      </c>
      <c r="AM48" s="1">
        <f t="shared" si="3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25">
      <c r="A49" s="1" t="s">
        <v>87</v>
      </c>
      <c r="B49" s="1" t="s">
        <v>35</v>
      </c>
      <c r="C49" s="1">
        <v>83</v>
      </c>
      <c r="D49" s="1"/>
      <c r="E49" s="1">
        <v>32</v>
      </c>
      <c r="F49" s="1">
        <v>41</v>
      </c>
      <c r="G49" s="6">
        <v>0.7</v>
      </c>
      <c r="H49" s="1">
        <v>180</v>
      </c>
      <c r="I49" s="1" t="s">
        <v>36</v>
      </c>
      <c r="J49" s="1">
        <v>32</v>
      </c>
      <c r="K49" s="1">
        <f t="shared" si="16"/>
        <v>0</v>
      </c>
      <c r="L49" s="1"/>
      <c r="M49" s="1"/>
      <c r="N49" s="1">
        <v>0</v>
      </c>
      <c r="O49" s="1">
        <f t="shared" si="7"/>
        <v>6.4</v>
      </c>
      <c r="P49" s="5">
        <f t="shared" si="28"/>
        <v>42.2</v>
      </c>
      <c r="Q49" s="5">
        <f t="shared" si="26"/>
        <v>0</v>
      </c>
      <c r="R49" s="5"/>
      <c r="S49" s="1"/>
      <c r="T49" s="1">
        <f t="shared" si="17"/>
        <v>6.40625</v>
      </c>
      <c r="U49" s="1">
        <f t="shared" si="18"/>
        <v>6.40625</v>
      </c>
      <c r="V49" s="1">
        <v>5.4</v>
      </c>
      <c r="W49" s="1">
        <v>7</v>
      </c>
      <c r="X49" s="1">
        <v>8.1999999999999993</v>
      </c>
      <c r="Y49" s="1">
        <v>5.2</v>
      </c>
      <c r="Z49" s="1">
        <v>2.4</v>
      </c>
      <c r="AA49" s="1">
        <v>4.2</v>
      </c>
      <c r="AB49" s="1"/>
      <c r="AC49" s="1">
        <f t="shared" si="19"/>
        <v>29.54</v>
      </c>
      <c r="AD49" s="6">
        <v>10</v>
      </c>
      <c r="AE49" s="11">
        <f t="shared" si="27"/>
        <v>0</v>
      </c>
      <c r="AF49" s="1">
        <f t="shared" si="23"/>
        <v>0</v>
      </c>
      <c r="AG49" s="11"/>
      <c r="AH49" s="1"/>
      <c r="AI49" s="11"/>
      <c r="AJ49" s="1"/>
      <c r="AK49" s="1">
        <f>VLOOKUP(A49,[1]Sheet!$A:$AG,32,0)</f>
        <v>12</v>
      </c>
      <c r="AL49" s="1">
        <f>VLOOKUP(A49,[1]Sheet!$A:$AG,33,0)</f>
        <v>84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5">
      <c r="A50" s="1" t="s">
        <v>88</v>
      </c>
      <c r="B50" s="1" t="s">
        <v>35</v>
      </c>
      <c r="C50" s="1">
        <v>101</v>
      </c>
      <c r="D50" s="1"/>
      <c r="E50" s="1">
        <v>25</v>
      </c>
      <c r="F50" s="1">
        <v>76</v>
      </c>
      <c r="G50" s="6">
        <v>0.7</v>
      </c>
      <c r="H50" s="1">
        <v>180</v>
      </c>
      <c r="I50" s="1" t="s">
        <v>36</v>
      </c>
      <c r="J50" s="1">
        <v>25</v>
      </c>
      <c r="K50" s="1">
        <f t="shared" si="16"/>
        <v>0</v>
      </c>
      <c r="L50" s="1"/>
      <c r="M50" s="1"/>
      <c r="N50" s="1">
        <v>0</v>
      </c>
      <c r="O50" s="1">
        <f t="shared" si="7"/>
        <v>5</v>
      </c>
      <c r="P50" s="5"/>
      <c r="Q50" s="5">
        <f t="shared" si="26"/>
        <v>0</v>
      </c>
      <c r="R50" s="5"/>
      <c r="S50" s="1"/>
      <c r="T50" s="1">
        <f t="shared" si="17"/>
        <v>15.2</v>
      </c>
      <c r="U50" s="1">
        <f t="shared" si="18"/>
        <v>15.2</v>
      </c>
      <c r="V50" s="1">
        <v>4.4000000000000004</v>
      </c>
      <c r="W50" s="1">
        <v>4.5999999999999996</v>
      </c>
      <c r="X50" s="1">
        <v>9.1999999999999993</v>
      </c>
      <c r="Y50" s="1">
        <v>8.4</v>
      </c>
      <c r="Z50" s="1">
        <v>1</v>
      </c>
      <c r="AA50" s="1">
        <v>4.8</v>
      </c>
      <c r="AB50" s="22" t="s">
        <v>46</v>
      </c>
      <c r="AC50" s="1">
        <f t="shared" si="19"/>
        <v>0</v>
      </c>
      <c r="AD50" s="6">
        <v>10</v>
      </c>
      <c r="AE50" s="11">
        <f t="shared" si="27"/>
        <v>0</v>
      </c>
      <c r="AF50" s="1">
        <f t="shared" si="23"/>
        <v>0</v>
      </c>
      <c r="AG50" s="11"/>
      <c r="AH50" s="1"/>
      <c r="AI50" s="11"/>
      <c r="AJ50" s="1"/>
      <c r="AK50" s="1">
        <f>VLOOKUP(A50,[1]Sheet!$A:$AG,32,0)</f>
        <v>12</v>
      </c>
      <c r="AL50" s="1">
        <f>VLOOKUP(A50,[1]Sheet!$A:$AG,33,0)</f>
        <v>84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5">
      <c r="A51" s="1" t="s">
        <v>89</v>
      </c>
      <c r="B51" s="1" t="s">
        <v>35</v>
      </c>
      <c r="C51" s="1">
        <v>134</v>
      </c>
      <c r="D51" s="1">
        <v>1</v>
      </c>
      <c r="E51" s="1">
        <v>56</v>
      </c>
      <c r="F51" s="1">
        <v>45</v>
      </c>
      <c r="G51" s="6">
        <v>0.7</v>
      </c>
      <c r="H51" s="1">
        <v>180</v>
      </c>
      <c r="I51" s="1" t="s">
        <v>36</v>
      </c>
      <c r="J51" s="1">
        <v>56</v>
      </c>
      <c r="K51" s="1">
        <f t="shared" si="16"/>
        <v>0</v>
      </c>
      <c r="L51" s="1"/>
      <c r="M51" s="1"/>
      <c r="N51" s="1">
        <v>192</v>
      </c>
      <c r="O51" s="1">
        <f t="shared" si="7"/>
        <v>11.2</v>
      </c>
      <c r="P51" s="5"/>
      <c r="Q51" s="5">
        <f t="shared" si="26"/>
        <v>0</v>
      </c>
      <c r="R51" s="5"/>
      <c r="S51" s="1"/>
      <c r="T51" s="1">
        <f t="shared" si="17"/>
        <v>21.160714285714288</v>
      </c>
      <c r="U51" s="1">
        <f t="shared" si="18"/>
        <v>21.160714285714288</v>
      </c>
      <c r="V51" s="1">
        <v>18.399999999999999</v>
      </c>
      <c r="W51" s="1">
        <v>15.4</v>
      </c>
      <c r="X51" s="1">
        <v>10.199999999999999</v>
      </c>
      <c r="Y51" s="1">
        <v>11</v>
      </c>
      <c r="Z51" s="1">
        <v>12.6</v>
      </c>
      <c r="AA51" s="1">
        <v>12.4</v>
      </c>
      <c r="AB51" s="1"/>
      <c r="AC51" s="1">
        <f t="shared" si="19"/>
        <v>0</v>
      </c>
      <c r="AD51" s="6">
        <v>8</v>
      </c>
      <c r="AE51" s="11">
        <f t="shared" si="27"/>
        <v>0</v>
      </c>
      <c r="AF51" s="1">
        <f t="shared" si="23"/>
        <v>0</v>
      </c>
      <c r="AG51" s="11"/>
      <c r="AH51" s="1"/>
      <c r="AI51" s="11"/>
      <c r="AJ51" s="1"/>
      <c r="AK51" s="1">
        <f>VLOOKUP(A51,[1]Sheet!$A:$AG,32,0)</f>
        <v>12</v>
      </c>
      <c r="AL51" s="1">
        <f>VLOOKUP(A51,[1]Sheet!$A:$AG,33,0)</f>
        <v>84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5">
      <c r="A52" s="1" t="s">
        <v>90</v>
      </c>
      <c r="B52" s="1" t="s">
        <v>35</v>
      </c>
      <c r="C52" s="1">
        <v>265</v>
      </c>
      <c r="D52" s="1"/>
      <c r="E52" s="1">
        <v>100</v>
      </c>
      <c r="F52" s="1">
        <v>130</v>
      </c>
      <c r="G52" s="6">
        <v>0.7</v>
      </c>
      <c r="H52" s="1">
        <v>180</v>
      </c>
      <c r="I52" s="1" t="s">
        <v>36</v>
      </c>
      <c r="J52" s="1">
        <v>102</v>
      </c>
      <c r="K52" s="1">
        <f t="shared" si="16"/>
        <v>-2</v>
      </c>
      <c r="L52" s="1"/>
      <c r="M52" s="1"/>
      <c r="N52" s="1">
        <v>0</v>
      </c>
      <c r="O52" s="1">
        <f t="shared" si="7"/>
        <v>20</v>
      </c>
      <c r="P52" s="5">
        <f t="shared" ref="P52:P58" si="33">13*O52-N52-F52</f>
        <v>130</v>
      </c>
      <c r="Q52" s="5">
        <f t="shared" ref="Q52:Q58" si="34">AE52*AD52+AG52*AD52+AI52*AD52</f>
        <v>96</v>
      </c>
      <c r="R52" s="5"/>
      <c r="S52" s="1"/>
      <c r="T52" s="1">
        <f t="shared" si="17"/>
        <v>11.3</v>
      </c>
      <c r="U52" s="1">
        <f t="shared" si="18"/>
        <v>6.5</v>
      </c>
      <c r="V52" s="1">
        <v>14.8</v>
      </c>
      <c r="W52" s="1">
        <v>18.600000000000001</v>
      </c>
      <c r="X52" s="1">
        <v>18.8</v>
      </c>
      <c r="Y52" s="1">
        <v>15.6</v>
      </c>
      <c r="Z52" s="1">
        <v>14</v>
      </c>
      <c r="AA52" s="1">
        <v>11</v>
      </c>
      <c r="AB52" s="1"/>
      <c r="AC52" s="1">
        <f t="shared" si="19"/>
        <v>91</v>
      </c>
      <c r="AD52" s="6">
        <v>8</v>
      </c>
      <c r="AE52" s="11">
        <f t="shared" ref="AE52:AE58" si="35">MROUND(P52,AD52*AK52)/AD52-AG52-AI52</f>
        <v>12</v>
      </c>
      <c r="AF52" s="1">
        <f t="shared" si="23"/>
        <v>67.199999999999989</v>
      </c>
      <c r="AG52" s="11"/>
      <c r="AH52" s="1">
        <f t="shared" ref="AH52:AH58" si="36">AG52*AD52*G52</f>
        <v>0</v>
      </c>
      <c r="AI52" s="11"/>
      <c r="AJ52" s="1"/>
      <c r="AK52" s="1">
        <f>VLOOKUP(A52,[1]Sheet!$A:$AG,32,0)</f>
        <v>12</v>
      </c>
      <c r="AL52" s="1">
        <f>VLOOKUP(A52,[1]Sheet!$A:$AG,33,0)</f>
        <v>84</v>
      </c>
      <c r="AM52" s="1">
        <f t="shared" ref="AM52:AM58" si="37">AG52/AL52</f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5">
      <c r="A53" s="1" t="s">
        <v>91</v>
      </c>
      <c r="B53" s="1" t="s">
        <v>35</v>
      </c>
      <c r="C53" s="1">
        <v>226</v>
      </c>
      <c r="D53" s="1"/>
      <c r="E53" s="1">
        <v>105</v>
      </c>
      <c r="F53" s="1">
        <v>95</v>
      </c>
      <c r="G53" s="6">
        <v>0.7</v>
      </c>
      <c r="H53" s="1">
        <v>180</v>
      </c>
      <c r="I53" s="1" t="s">
        <v>36</v>
      </c>
      <c r="J53" s="1">
        <v>103</v>
      </c>
      <c r="K53" s="1">
        <f t="shared" si="16"/>
        <v>2</v>
      </c>
      <c r="L53" s="1"/>
      <c r="M53" s="1"/>
      <c r="N53" s="1">
        <v>96</v>
      </c>
      <c r="O53" s="1">
        <f t="shared" si="7"/>
        <v>21</v>
      </c>
      <c r="P53" s="5">
        <f t="shared" si="33"/>
        <v>82</v>
      </c>
      <c r="Q53" s="5">
        <f t="shared" si="34"/>
        <v>96</v>
      </c>
      <c r="R53" s="5"/>
      <c r="S53" s="1"/>
      <c r="T53" s="1">
        <f t="shared" si="17"/>
        <v>13.666666666666666</v>
      </c>
      <c r="U53" s="1">
        <f t="shared" si="18"/>
        <v>9.0952380952380949</v>
      </c>
      <c r="V53" s="1">
        <v>19.600000000000001</v>
      </c>
      <c r="W53" s="1">
        <v>21.2</v>
      </c>
      <c r="X53" s="1">
        <v>4.8</v>
      </c>
      <c r="Y53" s="1">
        <v>23</v>
      </c>
      <c r="Z53" s="1">
        <v>6.6</v>
      </c>
      <c r="AA53" s="1">
        <v>5</v>
      </c>
      <c r="AB53" s="1"/>
      <c r="AC53" s="1">
        <f t="shared" si="19"/>
        <v>57.4</v>
      </c>
      <c r="AD53" s="6">
        <v>8</v>
      </c>
      <c r="AE53" s="11">
        <f t="shared" si="35"/>
        <v>12</v>
      </c>
      <c r="AF53" s="1">
        <f t="shared" si="23"/>
        <v>67.199999999999989</v>
      </c>
      <c r="AG53" s="11"/>
      <c r="AH53" s="1">
        <f t="shared" si="36"/>
        <v>0</v>
      </c>
      <c r="AI53" s="11"/>
      <c r="AJ53" s="1"/>
      <c r="AK53" s="1">
        <f>VLOOKUP(A53,[1]Sheet!$A:$AG,32,0)</f>
        <v>12</v>
      </c>
      <c r="AL53" s="1">
        <f>VLOOKUP(A53,[1]Sheet!$A:$AG,33,0)</f>
        <v>84</v>
      </c>
      <c r="AM53" s="1">
        <f t="shared" si="37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5">
      <c r="A54" s="1" t="s">
        <v>92</v>
      </c>
      <c r="B54" s="1" t="s">
        <v>35</v>
      </c>
      <c r="C54" s="1">
        <v>751</v>
      </c>
      <c r="D54" s="1"/>
      <c r="E54" s="1">
        <v>639</v>
      </c>
      <c r="F54" s="1">
        <v>74</v>
      </c>
      <c r="G54" s="6">
        <v>0.7</v>
      </c>
      <c r="H54" s="1">
        <v>180</v>
      </c>
      <c r="I54" s="1" t="s">
        <v>36</v>
      </c>
      <c r="J54" s="1">
        <v>660</v>
      </c>
      <c r="K54" s="1">
        <f t="shared" si="16"/>
        <v>-21</v>
      </c>
      <c r="L54" s="1"/>
      <c r="M54" s="1"/>
      <c r="N54" s="1">
        <v>480</v>
      </c>
      <c r="O54" s="1">
        <f t="shared" si="7"/>
        <v>127.8</v>
      </c>
      <c r="P54" s="5">
        <f t="shared" si="33"/>
        <v>1107.3999999999999</v>
      </c>
      <c r="Q54" s="5">
        <f t="shared" si="34"/>
        <v>1152</v>
      </c>
      <c r="R54" s="5"/>
      <c r="S54" s="1"/>
      <c r="T54" s="1">
        <f t="shared" si="17"/>
        <v>13.348982785602503</v>
      </c>
      <c r="U54" s="1">
        <f t="shared" si="18"/>
        <v>4.3348982785602503</v>
      </c>
      <c r="V54" s="1">
        <v>83</v>
      </c>
      <c r="W54" s="1">
        <v>62.4</v>
      </c>
      <c r="X54" s="1">
        <v>112.6</v>
      </c>
      <c r="Y54" s="1">
        <v>89.6</v>
      </c>
      <c r="Z54" s="1">
        <v>70.400000000000006</v>
      </c>
      <c r="AA54" s="1">
        <v>88.6</v>
      </c>
      <c r="AB54" s="1"/>
      <c r="AC54" s="1">
        <f t="shared" si="19"/>
        <v>775.17999999999984</v>
      </c>
      <c r="AD54" s="6">
        <v>8</v>
      </c>
      <c r="AE54" s="11">
        <f t="shared" si="35"/>
        <v>60</v>
      </c>
      <c r="AF54" s="1">
        <f t="shared" si="23"/>
        <v>336</v>
      </c>
      <c r="AG54" s="11">
        <v>84</v>
      </c>
      <c r="AH54" s="1">
        <f t="shared" si="36"/>
        <v>470.4</v>
      </c>
      <c r="AI54" s="11"/>
      <c r="AJ54" s="1"/>
      <c r="AK54" s="1">
        <f>VLOOKUP(A54,[1]Sheet!$A:$AG,32,0)</f>
        <v>12</v>
      </c>
      <c r="AL54" s="1">
        <f>VLOOKUP(A54,[1]Sheet!$A:$AG,33,0)</f>
        <v>84</v>
      </c>
      <c r="AM54" s="1">
        <f t="shared" si="37"/>
        <v>1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5">
      <c r="A55" s="1" t="s">
        <v>93</v>
      </c>
      <c r="B55" s="1" t="s">
        <v>35</v>
      </c>
      <c r="C55" s="1">
        <v>434</v>
      </c>
      <c r="D55" s="1"/>
      <c r="E55" s="1">
        <v>326</v>
      </c>
      <c r="F55" s="1">
        <v>68</v>
      </c>
      <c r="G55" s="6">
        <v>0.9</v>
      </c>
      <c r="H55" s="1">
        <v>180</v>
      </c>
      <c r="I55" s="1" t="s">
        <v>36</v>
      </c>
      <c r="J55" s="1">
        <v>336</v>
      </c>
      <c r="K55" s="1">
        <f t="shared" si="16"/>
        <v>-10</v>
      </c>
      <c r="L55" s="1"/>
      <c r="M55" s="1"/>
      <c r="N55" s="1">
        <v>0</v>
      </c>
      <c r="O55" s="1">
        <f t="shared" si="7"/>
        <v>65.2</v>
      </c>
      <c r="P55" s="5">
        <f>10*O55-N55-F55</f>
        <v>584</v>
      </c>
      <c r="Q55" s="5">
        <f t="shared" si="34"/>
        <v>576</v>
      </c>
      <c r="R55" s="5"/>
      <c r="S55" s="1"/>
      <c r="T55" s="1">
        <f t="shared" si="17"/>
        <v>9.8773006134969314</v>
      </c>
      <c r="U55" s="1">
        <f t="shared" si="18"/>
        <v>1.0429447852760736</v>
      </c>
      <c r="V55" s="1">
        <v>24</v>
      </c>
      <c r="W55" s="1">
        <v>35.6</v>
      </c>
      <c r="X55" s="1">
        <v>47.8</v>
      </c>
      <c r="Y55" s="1">
        <v>51.6</v>
      </c>
      <c r="Z55" s="1">
        <v>33.6</v>
      </c>
      <c r="AA55" s="1">
        <v>19.2</v>
      </c>
      <c r="AB55" s="1"/>
      <c r="AC55" s="1">
        <f t="shared" si="19"/>
        <v>525.6</v>
      </c>
      <c r="AD55" s="6">
        <v>8</v>
      </c>
      <c r="AE55" s="11">
        <f t="shared" si="35"/>
        <v>72</v>
      </c>
      <c r="AF55" s="1">
        <f t="shared" si="23"/>
        <v>518.4</v>
      </c>
      <c r="AG55" s="11"/>
      <c r="AH55" s="1">
        <f t="shared" si="36"/>
        <v>0</v>
      </c>
      <c r="AI55" s="11"/>
      <c r="AJ55" s="1"/>
      <c r="AK55" s="1">
        <f>VLOOKUP(A55,[1]Sheet!$A:$AG,32,0)</f>
        <v>12</v>
      </c>
      <c r="AL55" s="1">
        <f>VLOOKUP(A55,[1]Sheet!$A:$AG,33,0)</f>
        <v>84</v>
      </c>
      <c r="AM55" s="1">
        <f t="shared" si="37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5">
      <c r="A56" s="1" t="s">
        <v>94</v>
      </c>
      <c r="B56" s="1" t="s">
        <v>35</v>
      </c>
      <c r="C56" s="1">
        <v>472</v>
      </c>
      <c r="D56" s="1">
        <v>2</v>
      </c>
      <c r="E56" s="1">
        <v>391</v>
      </c>
      <c r="F56" s="1">
        <v>50</v>
      </c>
      <c r="G56" s="6">
        <v>0.9</v>
      </c>
      <c r="H56" s="1">
        <v>180</v>
      </c>
      <c r="I56" s="1" t="s">
        <v>36</v>
      </c>
      <c r="J56" s="1">
        <v>399</v>
      </c>
      <c r="K56" s="1">
        <f t="shared" si="16"/>
        <v>-8</v>
      </c>
      <c r="L56" s="1"/>
      <c r="M56" s="1"/>
      <c r="N56" s="1">
        <v>0</v>
      </c>
      <c r="O56" s="1">
        <f t="shared" si="7"/>
        <v>78.2</v>
      </c>
      <c r="P56" s="5">
        <f t="shared" ref="P56" si="38">11*O56-N56-F56</f>
        <v>810.2</v>
      </c>
      <c r="Q56" s="5">
        <f t="shared" si="34"/>
        <v>768</v>
      </c>
      <c r="R56" s="5"/>
      <c r="S56" s="1"/>
      <c r="T56" s="1">
        <f t="shared" si="17"/>
        <v>10.460358056265985</v>
      </c>
      <c r="U56" s="1">
        <f t="shared" si="18"/>
        <v>0.63938618925831203</v>
      </c>
      <c r="V56" s="1">
        <v>29.6</v>
      </c>
      <c r="W56" s="1">
        <v>36.200000000000003</v>
      </c>
      <c r="X56" s="1">
        <v>36</v>
      </c>
      <c r="Y56" s="1">
        <v>67.400000000000006</v>
      </c>
      <c r="Z56" s="1">
        <v>41.4</v>
      </c>
      <c r="AA56" s="1">
        <v>28.2</v>
      </c>
      <c r="AB56" s="1"/>
      <c r="AC56" s="1">
        <f t="shared" si="19"/>
        <v>729.18000000000006</v>
      </c>
      <c r="AD56" s="6">
        <v>8</v>
      </c>
      <c r="AE56" s="11">
        <f t="shared" si="35"/>
        <v>12</v>
      </c>
      <c r="AF56" s="1">
        <f t="shared" si="23"/>
        <v>86.4</v>
      </c>
      <c r="AG56" s="11">
        <v>84</v>
      </c>
      <c r="AH56" s="1">
        <f t="shared" si="36"/>
        <v>604.80000000000007</v>
      </c>
      <c r="AI56" s="11"/>
      <c r="AJ56" s="1"/>
      <c r="AK56" s="1">
        <f>VLOOKUP(A56,[1]Sheet!$A:$AG,32,0)</f>
        <v>12</v>
      </c>
      <c r="AL56" s="1">
        <f>VLOOKUP(A56,[1]Sheet!$A:$AG,33,0)</f>
        <v>84</v>
      </c>
      <c r="AM56" s="1">
        <f t="shared" si="37"/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5">
      <c r="A57" s="1" t="s">
        <v>95</v>
      </c>
      <c r="B57" s="1" t="s">
        <v>45</v>
      </c>
      <c r="C57" s="1">
        <v>2870</v>
      </c>
      <c r="D57" s="1">
        <v>5</v>
      </c>
      <c r="E57" s="1">
        <v>1105</v>
      </c>
      <c r="F57" s="1">
        <v>1580</v>
      </c>
      <c r="G57" s="6">
        <v>1</v>
      </c>
      <c r="H57" s="1">
        <v>180</v>
      </c>
      <c r="I57" s="1" t="s">
        <v>36</v>
      </c>
      <c r="J57" s="1">
        <v>1115</v>
      </c>
      <c r="K57" s="1">
        <f t="shared" si="16"/>
        <v>-10</v>
      </c>
      <c r="L57" s="1"/>
      <c r="M57" s="1"/>
      <c r="N57" s="1">
        <v>840</v>
      </c>
      <c r="O57" s="1">
        <f t="shared" si="7"/>
        <v>221</v>
      </c>
      <c r="P57" s="5">
        <f t="shared" si="33"/>
        <v>453</v>
      </c>
      <c r="Q57" s="5">
        <f t="shared" si="34"/>
        <v>480</v>
      </c>
      <c r="R57" s="5"/>
      <c r="S57" s="1"/>
      <c r="T57" s="1">
        <f t="shared" si="17"/>
        <v>13.122171945701357</v>
      </c>
      <c r="U57" s="1">
        <f t="shared" si="18"/>
        <v>10.950226244343892</v>
      </c>
      <c r="V57" s="1">
        <v>252</v>
      </c>
      <c r="W57" s="1">
        <v>263</v>
      </c>
      <c r="X57" s="1">
        <v>252</v>
      </c>
      <c r="Y57" s="1">
        <v>208</v>
      </c>
      <c r="Z57" s="1">
        <v>251</v>
      </c>
      <c r="AA57" s="1">
        <v>228</v>
      </c>
      <c r="AB57" s="1"/>
      <c r="AC57" s="1">
        <f t="shared" si="19"/>
        <v>453</v>
      </c>
      <c r="AD57" s="6">
        <v>5</v>
      </c>
      <c r="AE57" s="11">
        <f t="shared" si="35"/>
        <v>96</v>
      </c>
      <c r="AF57" s="1">
        <f t="shared" si="23"/>
        <v>480</v>
      </c>
      <c r="AG57" s="11"/>
      <c r="AH57" s="1">
        <f t="shared" si="36"/>
        <v>0</v>
      </c>
      <c r="AI57" s="11"/>
      <c r="AJ57" s="1"/>
      <c r="AK57" s="1">
        <f>VLOOKUP(A57,[1]Sheet!$A:$AG,32,0)</f>
        <v>12</v>
      </c>
      <c r="AL57" s="1">
        <f>VLOOKUP(A57,[1]Sheet!$A:$AG,33,0)</f>
        <v>144</v>
      </c>
      <c r="AM57" s="1">
        <f t="shared" si="37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5">
      <c r="A58" s="1" t="s">
        <v>96</v>
      </c>
      <c r="B58" s="1" t="s">
        <v>35</v>
      </c>
      <c r="C58" s="1">
        <v>2104</v>
      </c>
      <c r="D58" s="1">
        <v>25</v>
      </c>
      <c r="E58" s="1">
        <v>928</v>
      </c>
      <c r="F58" s="1">
        <v>1054</v>
      </c>
      <c r="G58" s="6">
        <v>1</v>
      </c>
      <c r="H58" s="1">
        <v>180</v>
      </c>
      <c r="I58" s="1" t="s">
        <v>36</v>
      </c>
      <c r="J58" s="1">
        <v>946</v>
      </c>
      <c r="K58" s="1">
        <f t="shared" si="16"/>
        <v>-18</v>
      </c>
      <c r="L58" s="1"/>
      <c r="M58" s="1"/>
      <c r="N58" s="1">
        <v>600</v>
      </c>
      <c r="O58" s="1">
        <f t="shared" si="7"/>
        <v>185.6</v>
      </c>
      <c r="P58" s="5">
        <f t="shared" si="33"/>
        <v>758.79999999999973</v>
      </c>
      <c r="Q58" s="5">
        <f t="shared" si="34"/>
        <v>780</v>
      </c>
      <c r="R58" s="5"/>
      <c r="S58" s="1"/>
      <c r="T58" s="1">
        <f t="shared" si="17"/>
        <v>13.114224137931036</v>
      </c>
      <c r="U58" s="1">
        <f t="shared" si="18"/>
        <v>8.9116379310344822</v>
      </c>
      <c r="V58" s="1">
        <v>183</v>
      </c>
      <c r="W58" s="1">
        <v>193.2</v>
      </c>
      <c r="X58" s="1">
        <v>198.2</v>
      </c>
      <c r="Y58" s="1">
        <v>191</v>
      </c>
      <c r="Z58" s="1">
        <v>148</v>
      </c>
      <c r="AA58" s="1">
        <v>186.6</v>
      </c>
      <c r="AB58" s="1"/>
      <c r="AC58" s="1">
        <f t="shared" si="19"/>
        <v>758.79999999999973</v>
      </c>
      <c r="AD58" s="6">
        <v>5</v>
      </c>
      <c r="AE58" s="11">
        <f t="shared" si="35"/>
        <v>72</v>
      </c>
      <c r="AF58" s="1">
        <f t="shared" si="23"/>
        <v>360</v>
      </c>
      <c r="AG58" s="11">
        <v>84</v>
      </c>
      <c r="AH58" s="1">
        <f t="shared" si="36"/>
        <v>420</v>
      </c>
      <c r="AI58" s="11"/>
      <c r="AJ58" s="1"/>
      <c r="AK58" s="1">
        <f>VLOOKUP(A58,[1]Sheet!$A:$AG,32,0)</f>
        <v>12</v>
      </c>
      <c r="AL58" s="1">
        <f>VLOOKUP(A58,[1]Sheet!$A:$AG,33,0)</f>
        <v>84</v>
      </c>
      <c r="AM58" s="1">
        <f t="shared" si="37"/>
        <v>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 s="24" t="s">
        <v>97</v>
      </c>
      <c r="B59" s="24" t="s">
        <v>35</v>
      </c>
      <c r="C59" s="24"/>
      <c r="D59" s="24"/>
      <c r="E59" s="24"/>
      <c r="F59" s="24"/>
      <c r="G59" s="25">
        <v>0</v>
      </c>
      <c r="H59" s="24">
        <v>180</v>
      </c>
      <c r="I59" s="24" t="s">
        <v>36</v>
      </c>
      <c r="J59" s="24"/>
      <c r="K59" s="24">
        <f t="shared" si="16"/>
        <v>0</v>
      </c>
      <c r="L59" s="24"/>
      <c r="M59" s="24"/>
      <c r="N59" s="24"/>
      <c r="O59" s="24">
        <f t="shared" si="7"/>
        <v>0</v>
      </c>
      <c r="P59" s="26"/>
      <c r="Q59" s="26"/>
      <c r="R59" s="26"/>
      <c r="S59" s="24"/>
      <c r="T59" s="24" t="e">
        <f t="shared" si="17"/>
        <v>#DIV/0!</v>
      </c>
      <c r="U59" s="24" t="e">
        <f t="shared" si="18"/>
        <v>#DIV/0!</v>
      </c>
      <c r="V59" s="24">
        <v>0</v>
      </c>
      <c r="W59" s="24">
        <v>0</v>
      </c>
      <c r="X59" s="24">
        <v>0</v>
      </c>
      <c r="Y59" s="24">
        <v>3.2</v>
      </c>
      <c r="Z59" s="24">
        <v>0</v>
      </c>
      <c r="AA59" s="24">
        <v>0</v>
      </c>
      <c r="AB59" s="24" t="s">
        <v>38</v>
      </c>
      <c r="AC59" s="24">
        <f t="shared" si="19"/>
        <v>0</v>
      </c>
      <c r="AD59" s="25">
        <v>0</v>
      </c>
      <c r="AE59" s="27"/>
      <c r="AF59" s="24"/>
      <c r="AG59" s="27"/>
      <c r="AH59" s="24"/>
      <c r="AI59" s="27"/>
      <c r="AJ59" s="24"/>
      <c r="AK59" s="24">
        <f>VLOOKUP(A59,[1]Sheet!$A:$AG,32,0)</f>
        <v>8</v>
      </c>
      <c r="AL59" s="24">
        <f>VLOOKUP(A59,[1]Sheet!$A:$AG,33,0)</f>
        <v>48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5">
      <c r="A60" s="24" t="s">
        <v>98</v>
      </c>
      <c r="B60" s="24" t="s">
        <v>35</v>
      </c>
      <c r="C60" s="24"/>
      <c r="D60" s="24"/>
      <c r="E60" s="24"/>
      <c r="F60" s="24"/>
      <c r="G60" s="25">
        <v>0</v>
      </c>
      <c r="H60" s="24">
        <v>180</v>
      </c>
      <c r="I60" s="24" t="s">
        <v>36</v>
      </c>
      <c r="J60" s="24"/>
      <c r="K60" s="24">
        <f t="shared" si="16"/>
        <v>0</v>
      </c>
      <c r="L60" s="24"/>
      <c r="M60" s="24"/>
      <c r="N60" s="24"/>
      <c r="O60" s="24">
        <f t="shared" si="7"/>
        <v>0</v>
      </c>
      <c r="P60" s="26"/>
      <c r="Q60" s="26"/>
      <c r="R60" s="26"/>
      <c r="S60" s="24"/>
      <c r="T60" s="24" t="e">
        <f t="shared" si="17"/>
        <v>#DIV/0!</v>
      </c>
      <c r="U60" s="24" t="e">
        <f t="shared" si="18"/>
        <v>#DIV/0!</v>
      </c>
      <c r="V60" s="24">
        <v>0</v>
      </c>
      <c r="W60" s="24">
        <v>0.8</v>
      </c>
      <c r="X60" s="24">
        <v>0</v>
      </c>
      <c r="Y60" s="24">
        <v>0.8</v>
      </c>
      <c r="Z60" s="24">
        <v>0</v>
      </c>
      <c r="AA60" s="24">
        <v>0</v>
      </c>
      <c r="AB60" s="24" t="s">
        <v>38</v>
      </c>
      <c r="AC60" s="24">
        <f t="shared" si="19"/>
        <v>0</v>
      </c>
      <c r="AD60" s="25">
        <v>0</v>
      </c>
      <c r="AE60" s="27"/>
      <c r="AF60" s="24"/>
      <c r="AG60" s="27"/>
      <c r="AH60" s="24"/>
      <c r="AI60" s="27"/>
      <c r="AJ60" s="24"/>
      <c r="AK60" s="24">
        <f>VLOOKUP(A60,[1]Sheet!$A:$AG,32,0)</f>
        <v>6</v>
      </c>
      <c r="AL60" s="24">
        <f>VLOOKUP(A60,[1]Sheet!$A:$AG,33,0)</f>
        <v>72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5">
      <c r="A61" s="24" t="s">
        <v>99</v>
      </c>
      <c r="B61" s="24" t="s">
        <v>35</v>
      </c>
      <c r="C61" s="24"/>
      <c r="D61" s="24"/>
      <c r="E61" s="24"/>
      <c r="F61" s="24"/>
      <c r="G61" s="25">
        <v>0</v>
      </c>
      <c r="H61" s="24">
        <v>180</v>
      </c>
      <c r="I61" s="24" t="s">
        <v>36</v>
      </c>
      <c r="J61" s="24"/>
      <c r="K61" s="24">
        <f t="shared" si="16"/>
        <v>0</v>
      </c>
      <c r="L61" s="24"/>
      <c r="M61" s="24"/>
      <c r="N61" s="24"/>
      <c r="O61" s="24">
        <f t="shared" si="7"/>
        <v>0</v>
      </c>
      <c r="P61" s="26"/>
      <c r="Q61" s="26"/>
      <c r="R61" s="26"/>
      <c r="S61" s="24"/>
      <c r="T61" s="24" t="e">
        <f t="shared" si="17"/>
        <v>#DIV/0!</v>
      </c>
      <c r="U61" s="24" t="e">
        <f t="shared" si="18"/>
        <v>#DIV/0!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 t="s">
        <v>38</v>
      </c>
      <c r="AC61" s="24">
        <f t="shared" si="19"/>
        <v>0</v>
      </c>
      <c r="AD61" s="25">
        <v>0</v>
      </c>
      <c r="AE61" s="27"/>
      <c r="AF61" s="24"/>
      <c r="AG61" s="27"/>
      <c r="AH61" s="24"/>
      <c r="AI61" s="27"/>
      <c r="AJ61" s="24"/>
      <c r="AK61" s="24">
        <f>VLOOKUP(A61,[1]Sheet!$A:$AG,32,0)</f>
        <v>6</v>
      </c>
      <c r="AL61" s="24">
        <f>VLOOKUP(A61,[1]Sheet!$A:$AG,33,0)</f>
        <v>72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5">
      <c r="A62" s="17" t="s">
        <v>100</v>
      </c>
      <c r="B62" s="17" t="s">
        <v>35</v>
      </c>
      <c r="C62" s="17">
        <v>109</v>
      </c>
      <c r="D62" s="17"/>
      <c r="E62" s="17">
        <v>48</v>
      </c>
      <c r="F62" s="17">
        <v>34</v>
      </c>
      <c r="G62" s="18">
        <v>0</v>
      </c>
      <c r="H62" s="17">
        <v>180</v>
      </c>
      <c r="I62" s="17" t="s">
        <v>50</v>
      </c>
      <c r="J62" s="17">
        <v>54</v>
      </c>
      <c r="K62" s="17">
        <f t="shared" si="16"/>
        <v>-6</v>
      </c>
      <c r="L62" s="17"/>
      <c r="M62" s="17"/>
      <c r="N62" s="17"/>
      <c r="O62" s="17">
        <f t="shared" si="7"/>
        <v>9.6</v>
      </c>
      <c r="P62" s="19"/>
      <c r="Q62" s="19"/>
      <c r="R62" s="19"/>
      <c r="S62" s="17"/>
      <c r="T62" s="17">
        <f t="shared" si="17"/>
        <v>3.541666666666667</v>
      </c>
      <c r="U62" s="17">
        <f t="shared" si="18"/>
        <v>3.541666666666667</v>
      </c>
      <c r="V62" s="17">
        <v>15</v>
      </c>
      <c r="W62" s="17">
        <v>12.6</v>
      </c>
      <c r="X62" s="17">
        <v>5.8</v>
      </c>
      <c r="Y62" s="17">
        <v>0</v>
      </c>
      <c r="Z62" s="17">
        <v>0</v>
      </c>
      <c r="AA62" s="17">
        <v>0</v>
      </c>
      <c r="AB62" s="22" t="s">
        <v>101</v>
      </c>
      <c r="AC62" s="17">
        <f t="shared" si="19"/>
        <v>0</v>
      </c>
      <c r="AD62" s="18">
        <v>0</v>
      </c>
      <c r="AE62" s="20"/>
      <c r="AF62" s="17"/>
      <c r="AG62" s="20"/>
      <c r="AH62" s="17"/>
      <c r="AI62" s="20"/>
      <c r="AJ62" s="17"/>
      <c r="AK62" s="17"/>
      <c r="AL62" s="17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5">
      <c r="A63" s="17" t="s">
        <v>102</v>
      </c>
      <c r="B63" s="17" t="s">
        <v>45</v>
      </c>
      <c r="C63" s="17">
        <v>66</v>
      </c>
      <c r="D63" s="17"/>
      <c r="E63" s="28">
        <v>9</v>
      </c>
      <c r="F63" s="28">
        <v>54</v>
      </c>
      <c r="G63" s="18">
        <v>0</v>
      </c>
      <c r="H63" s="17" t="e">
        <v>#N/A</v>
      </c>
      <c r="I63" s="17" t="s">
        <v>50</v>
      </c>
      <c r="J63" s="17">
        <v>10.5</v>
      </c>
      <c r="K63" s="17">
        <f t="shared" si="16"/>
        <v>-1.5</v>
      </c>
      <c r="L63" s="17"/>
      <c r="M63" s="17"/>
      <c r="N63" s="17"/>
      <c r="O63" s="17">
        <f t="shared" si="7"/>
        <v>1.8</v>
      </c>
      <c r="P63" s="19"/>
      <c r="Q63" s="19"/>
      <c r="R63" s="19"/>
      <c r="S63" s="17"/>
      <c r="T63" s="17">
        <f t="shared" si="17"/>
        <v>30</v>
      </c>
      <c r="U63" s="17">
        <f t="shared" si="18"/>
        <v>30</v>
      </c>
      <c r="V63" s="17">
        <v>0.6</v>
      </c>
      <c r="W63" s="17">
        <v>0</v>
      </c>
      <c r="X63" s="17">
        <v>0</v>
      </c>
      <c r="Y63" s="17">
        <v>1.8</v>
      </c>
      <c r="Z63" s="17">
        <v>1.8</v>
      </c>
      <c r="AA63" s="17">
        <v>0</v>
      </c>
      <c r="AB63" s="23" t="s">
        <v>125</v>
      </c>
      <c r="AC63" s="17">
        <f t="shared" si="19"/>
        <v>0</v>
      </c>
      <c r="AD63" s="18">
        <v>0</v>
      </c>
      <c r="AE63" s="20"/>
      <c r="AF63" s="17"/>
      <c r="AG63" s="20"/>
      <c r="AH63" s="17"/>
      <c r="AI63" s="20"/>
      <c r="AJ63" s="17"/>
      <c r="AK63" s="17"/>
      <c r="AL63" s="17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5">
      <c r="A64" s="29" t="s">
        <v>103</v>
      </c>
      <c r="B64" s="1" t="s">
        <v>45</v>
      </c>
      <c r="C64" s="1"/>
      <c r="D64" s="1"/>
      <c r="E64" s="28">
        <f>E63</f>
        <v>9</v>
      </c>
      <c r="F64" s="28">
        <f>F63</f>
        <v>54</v>
      </c>
      <c r="G64" s="6">
        <v>1</v>
      </c>
      <c r="H64" s="1">
        <v>180</v>
      </c>
      <c r="I64" s="1" t="s">
        <v>36</v>
      </c>
      <c r="J64" s="1"/>
      <c r="K64" s="1">
        <f t="shared" si="16"/>
        <v>9</v>
      </c>
      <c r="L64" s="1"/>
      <c r="M64" s="1"/>
      <c r="N64" s="1">
        <v>0</v>
      </c>
      <c r="O64" s="1">
        <f t="shared" si="7"/>
        <v>1.8</v>
      </c>
      <c r="P64" s="5"/>
      <c r="Q64" s="5">
        <f t="shared" ref="Q64:Q70" si="39">AE64*AD64</f>
        <v>0</v>
      </c>
      <c r="R64" s="5"/>
      <c r="S64" s="1"/>
      <c r="T64" s="1">
        <f t="shared" si="17"/>
        <v>30</v>
      </c>
      <c r="U64" s="1">
        <f t="shared" si="18"/>
        <v>30</v>
      </c>
      <c r="V64" s="1">
        <v>1.8</v>
      </c>
      <c r="W64" s="1">
        <v>0</v>
      </c>
      <c r="X64" s="1">
        <v>1.8</v>
      </c>
      <c r="Y64" s="1">
        <v>2.4</v>
      </c>
      <c r="Z64" s="1">
        <v>3.6</v>
      </c>
      <c r="AA64" s="1">
        <v>1.2</v>
      </c>
      <c r="AB64" s="23" t="s">
        <v>126</v>
      </c>
      <c r="AC64" s="1">
        <f t="shared" si="19"/>
        <v>0</v>
      </c>
      <c r="AD64" s="6">
        <v>3</v>
      </c>
      <c r="AE64" s="11">
        <f t="shared" ref="AE64:AE70" si="40">MROUND(P64,AD64*AK64)/AD64</f>
        <v>0</v>
      </c>
      <c r="AF64" s="1">
        <f t="shared" ref="AF64:AF70" si="41">AE64*AD64*G64</f>
        <v>0</v>
      </c>
      <c r="AG64" s="11"/>
      <c r="AH64" s="1"/>
      <c r="AI64" s="11"/>
      <c r="AJ64" s="1"/>
      <c r="AK64" s="1">
        <f>VLOOKUP(A64,[1]Sheet!$A:$AG,32,0)</f>
        <v>14</v>
      </c>
      <c r="AL64" s="1">
        <f>VLOOKUP(A64,[1]Sheet!$A:$AG,33,0)</f>
        <v>126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1" t="s">
        <v>104</v>
      </c>
      <c r="B65" s="1" t="s">
        <v>35</v>
      </c>
      <c r="C65" s="1">
        <v>3250</v>
      </c>
      <c r="D65" s="1">
        <v>12</v>
      </c>
      <c r="E65" s="1">
        <v>1474</v>
      </c>
      <c r="F65" s="1">
        <v>1584</v>
      </c>
      <c r="G65" s="6">
        <v>0.25</v>
      </c>
      <c r="H65" s="1">
        <v>180</v>
      </c>
      <c r="I65" s="1" t="s">
        <v>36</v>
      </c>
      <c r="J65" s="1">
        <v>1538</v>
      </c>
      <c r="K65" s="1">
        <f t="shared" si="16"/>
        <v>-64</v>
      </c>
      <c r="L65" s="1"/>
      <c r="M65" s="1"/>
      <c r="N65" s="1">
        <v>0</v>
      </c>
      <c r="O65" s="1">
        <f t="shared" si="7"/>
        <v>294.8</v>
      </c>
      <c r="P65" s="5">
        <f>12*O65-N65-F65</f>
        <v>1953.6000000000004</v>
      </c>
      <c r="Q65" s="5">
        <f t="shared" ref="Q65:Q66" si="42">AE65*AD65+AG65*AD65+AI65*AD65</f>
        <v>2016</v>
      </c>
      <c r="R65" s="5"/>
      <c r="S65" s="1"/>
      <c r="T65" s="1">
        <f t="shared" si="17"/>
        <v>12.211668928086839</v>
      </c>
      <c r="U65" s="1">
        <f t="shared" si="18"/>
        <v>5.3731343283582085</v>
      </c>
      <c r="V65" s="1">
        <v>194.4</v>
      </c>
      <c r="W65" s="1">
        <v>263.39999999999998</v>
      </c>
      <c r="X65" s="1">
        <v>255</v>
      </c>
      <c r="Y65" s="1">
        <v>276.2</v>
      </c>
      <c r="Z65" s="1">
        <v>251.4</v>
      </c>
      <c r="AA65" s="1">
        <v>204.2</v>
      </c>
      <c r="AB65" s="1"/>
      <c r="AC65" s="1">
        <f t="shared" si="19"/>
        <v>488.40000000000009</v>
      </c>
      <c r="AD65" s="6">
        <v>12</v>
      </c>
      <c r="AE65" s="11">
        <f t="shared" ref="AE65:AE66" si="43">MROUND(P65,AD65*AK65)/AD65-AG65-AI65</f>
        <v>28</v>
      </c>
      <c r="AF65" s="1">
        <f t="shared" si="41"/>
        <v>84</v>
      </c>
      <c r="AG65" s="11">
        <v>140</v>
      </c>
      <c r="AH65" s="1">
        <f t="shared" ref="AH65:AH66" si="44">AG65*AD65*G65</f>
        <v>420</v>
      </c>
      <c r="AI65" s="11"/>
      <c r="AJ65" s="1"/>
      <c r="AK65" s="1">
        <f>VLOOKUP(A65,[1]Sheet!$A:$AG,32,0)</f>
        <v>14</v>
      </c>
      <c r="AL65" s="1">
        <f>VLOOKUP(A65,[1]Sheet!$A:$AG,33,0)</f>
        <v>70</v>
      </c>
      <c r="AM65" s="1">
        <f t="shared" ref="AM65:AM66" si="45">AG65/AL65</f>
        <v>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1" t="s">
        <v>105</v>
      </c>
      <c r="B66" s="1" t="s">
        <v>35</v>
      </c>
      <c r="C66" s="1">
        <v>1234</v>
      </c>
      <c r="D66" s="1"/>
      <c r="E66" s="1">
        <v>756</v>
      </c>
      <c r="F66" s="1">
        <v>341</v>
      </c>
      <c r="G66" s="6">
        <v>0.3</v>
      </c>
      <c r="H66" s="1">
        <v>180</v>
      </c>
      <c r="I66" s="1" t="s">
        <v>36</v>
      </c>
      <c r="J66" s="1">
        <v>752</v>
      </c>
      <c r="K66" s="1">
        <f t="shared" si="16"/>
        <v>4</v>
      </c>
      <c r="L66" s="1"/>
      <c r="M66" s="1"/>
      <c r="N66" s="1">
        <v>504</v>
      </c>
      <c r="O66" s="1">
        <f t="shared" si="7"/>
        <v>151.19999999999999</v>
      </c>
      <c r="P66" s="5">
        <f t="shared" ref="P66" si="46">13*O66-N66-F66</f>
        <v>1120.5999999999999</v>
      </c>
      <c r="Q66" s="5">
        <f t="shared" si="42"/>
        <v>1176</v>
      </c>
      <c r="R66" s="5"/>
      <c r="S66" s="1"/>
      <c r="T66" s="1">
        <f t="shared" si="17"/>
        <v>13.366402116402117</v>
      </c>
      <c r="U66" s="1">
        <f t="shared" si="18"/>
        <v>5.5886243386243386</v>
      </c>
      <c r="V66" s="1">
        <v>116.2</v>
      </c>
      <c r="W66" s="1">
        <v>116.56</v>
      </c>
      <c r="X66" s="1">
        <v>130.6</v>
      </c>
      <c r="Y66" s="1">
        <v>120</v>
      </c>
      <c r="Z66" s="1">
        <v>44.2</v>
      </c>
      <c r="AA66" s="1">
        <v>125.2</v>
      </c>
      <c r="AB66" s="1"/>
      <c r="AC66" s="1">
        <f t="shared" si="19"/>
        <v>336.17999999999995</v>
      </c>
      <c r="AD66" s="6">
        <v>12</v>
      </c>
      <c r="AE66" s="11">
        <f t="shared" si="43"/>
        <v>28</v>
      </c>
      <c r="AF66" s="1">
        <f t="shared" si="41"/>
        <v>100.8</v>
      </c>
      <c r="AG66" s="11">
        <v>70</v>
      </c>
      <c r="AH66" s="1">
        <f t="shared" si="44"/>
        <v>252</v>
      </c>
      <c r="AI66" s="11"/>
      <c r="AJ66" s="1"/>
      <c r="AK66" s="1">
        <f>VLOOKUP(A66,[1]Sheet!$A:$AG,32,0)</f>
        <v>14</v>
      </c>
      <c r="AL66" s="1">
        <f>VLOOKUP(A66,[1]Sheet!$A:$AG,33,0)</f>
        <v>70</v>
      </c>
      <c r="AM66" s="1">
        <f t="shared" si="45"/>
        <v>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1" t="s">
        <v>106</v>
      </c>
      <c r="B67" s="1" t="s">
        <v>45</v>
      </c>
      <c r="C67" s="1">
        <v>550.79999999999995</v>
      </c>
      <c r="D67" s="1"/>
      <c r="E67" s="1">
        <v>120.6</v>
      </c>
      <c r="F67" s="1">
        <v>430.2</v>
      </c>
      <c r="G67" s="6">
        <v>1</v>
      </c>
      <c r="H67" s="1">
        <v>180</v>
      </c>
      <c r="I67" s="1" t="s">
        <v>107</v>
      </c>
      <c r="J67" s="1">
        <v>118.6</v>
      </c>
      <c r="K67" s="1">
        <f t="shared" si="16"/>
        <v>2</v>
      </c>
      <c r="L67" s="1"/>
      <c r="M67" s="1"/>
      <c r="N67" s="1">
        <v>0</v>
      </c>
      <c r="O67" s="1">
        <f t="shared" si="7"/>
        <v>24.119999999999997</v>
      </c>
      <c r="P67" s="5"/>
      <c r="Q67" s="5">
        <f t="shared" si="39"/>
        <v>0</v>
      </c>
      <c r="R67" s="5"/>
      <c r="S67" s="1"/>
      <c r="T67" s="1">
        <f t="shared" si="17"/>
        <v>17.835820895522389</v>
      </c>
      <c r="U67" s="1">
        <f t="shared" si="18"/>
        <v>17.835820895522389</v>
      </c>
      <c r="V67" s="1">
        <v>34.200000000000003</v>
      </c>
      <c r="W67" s="1">
        <v>51.16</v>
      </c>
      <c r="X67" s="1">
        <v>28.48</v>
      </c>
      <c r="Y67" s="1">
        <v>41.8</v>
      </c>
      <c r="Z67" s="1">
        <v>56.4</v>
      </c>
      <c r="AA67" s="1">
        <v>39.200000000000003</v>
      </c>
      <c r="AB67" s="1"/>
      <c r="AC67" s="1">
        <f t="shared" si="19"/>
        <v>0</v>
      </c>
      <c r="AD67" s="6">
        <v>1.8</v>
      </c>
      <c r="AE67" s="11">
        <f t="shared" si="40"/>
        <v>0</v>
      </c>
      <c r="AF67" s="1">
        <f t="shared" si="41"/>
        <v>0</v>
      </c>
      <c r="AG67" s="11"/>
      <c r="AH67" s="1"/>
      <c r="AI67" s="11"/>
      <c r="AJ67" s="1"/>
      <c r="AK67" s="1">
        <f>VLOOKUP(A67,[1]Sheet!$A:$AG,32,0)</f>
        <v>18</v>
      </c>
      <c r="AL67" s="1">
        <f>VLOOKUP(A67,[1]Sheet!$A:$AG,33,0)</f>
        <v>234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5">
      <c r="A68" s="1" t="s">
        <v>108</v>
      </c>
      <c r="B68" s="1" t="s">
        <v>35</v>
      </c>
      <c r="C68" s="1">
        <v>1264</v>
      </c>
      <c r="D68" s="1"/>
      <c r="E68" s="1">
        <v>602</v>
      </c>
      <c r="F68" s="1">
        <v>512</v>
      </c>
      <c r="G68" s="6">
        <v>0.3</v>
      </c>
      <c r="H68" s="1">
        <v>180</v>
      </c>
      <c r="I68" s="1" t="s">
        <v>36</v>
      </c>
      <c r="J68" s="1">
        <v>592</v>
      </c>
      <c r="K68" s="1">
        <f t="shared" si="16"/>
        <v>10</v>
      </c>
      <c r="L68" s="1"/>
      <c r="M68" s="1"/>
      <c r="N68" s="1">
        <v>336</v>
      </c>
      <c r="O68" s="1">
        <f t="shared" si="7"/>
        <v>120.4</v>
      </c>
      <c r="P68" s="5">
        <f t="shared" ref="P68:P70" si="47">13*O68-N68-F68</f>
        <v>717.2</v>
      </c>
      <c r="Q68" s="5">
        <f>AE68*AD68+AG68*AD68+AI68*AD68</f>
        <v>672</v>
      </c>
      <c r="R68" s="5"/>
      <c r="S68" s="1"/>
      <c r="T68" s="1">
        <f t="shared" si="17"/>
        <v>12.624584717607974</v>
      </c>
      <c r="U68" s="1">
        <f t="shared" si="18"/>
        <v>7.0431893687707641</v>
      </c>
      <c r="V68" s="1">
        <v>98.6</v>
      </c>
      <c r="W68" s="1">
        <v>110.8</v>
      </c>
      <c r="X68" s="1">
        <v>85.4</v>
      </c>
      <c r="Y68" s="1">
        <v>88.2</v>
      </c>
      <c r="Z68" s="1">
        <v>78.8</v>
      </c>
      <c r="AA68" s="1">
        <v>88.2</v>
      </c>
      <c r="AB68" s="1"/>
      <c r="AC68" s="1">
        <f t="shared" si="19"/>
        <v>215.16</v>
      </c>
      <c r="AD68" s="6">
        <v>12</v>
      </c>
      <c r="AE68" s="11">
        <f>MROUND(P68,AD68*AK68)/AD68-AG68-AI68</f>
        <v>56</v>
      </c>
      <c r="AF68" s="1">
        <f t="shared" si="41"/>
        <v>201.6</v>
      </c>
      <c r="AG68" s="11"/>
      <c r="AH68" s="1">
        <f>AG68*AD68*G68</f>
        <v>0</v>
      </c>
      <c r="AI68" s="11"/>
      <c r="AJ68" s="1"/>
      <c r="AK68" s="1">
        <f>VLOOKUP(A68,[1]Sheet!$A:$AG,32,0)</f>
        <v>14</v>
      </c>
      <c r="AL68" s="1">
        <f>VLOOKUP(A68,[1]Sheet!$A:$AG,33,0)</f>
        <v>70</v>
      </c>
      <c r="AM68" s="1">
        <f>AG68/AL68</f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25">
      <c r="A69" s="1" t="s">
        <v>109</v>
      </c>
      <c r="B69" s="1" t="s">
        <v>35</v>
      </c>
      <c r="C69" s="1">
        <v>268</v>
      </c>
      <c r="D69" s="1"/>
      <c r="E69" s="1">
        <v>70</v>
      </c>
      <c r="F69" s="1">
        <v>168</v>
      </c>
      <c r="G69" s="6">
        <v>0.2</v>
      </c>
      <c r="H69" s="1">
        <v>365</v>
      </c>
      <c r="I69" s="1" t="s">
        <v>36</v>
      </c>
      <c r="J69" s="1">
        <v>70</v>
      </c>
      <c r="K69" s="1">
        <f t="shared" ref="K69:K78" si="48">E69-J69</f>
        <v>0</v>
      </c>
      <c r="L69" s="1"/>
      <c r="M69" s="1"/>
      <c r="N69" s="1">
        <v>0</v>
      </c>
      <c r="O69" s="1">
        <f t="shared" si="7"/>
        <v>14</v>
      </c>
      <c r="P69" s="5">
        <f t="shared" si="47"/>
        <v>14</v>
      </c>
      <c r="Q69" s="5">
        <f t="shared" si="39"/>
        <v>0</v>
      </c>
      <c r="R69" s="5"/>
      <c r="S69" s="1"/>
      <c r="T69" s="1">
        <f t="shared" si="17"/>
        <v>12</v>
      </c>
      <c r="U69" s="1">
        <f t="shared" si="18"/>
        <v>12</v>
      </c>
      <c r="V69" s="1">
        <v>14.4</v>
      </c>
      <c r="W69" s="1">
        <v>23</v>
      </c>
      <c r="X69" s="1">
        <v>12</v>
      </c>
      <c r="Y69" s="1">
        <v>13.8</v>
      </c>
      <c r="Z69" s="1">
        <v>14.6</v>
      </c>
      <c r="AA69" s="1">
        <v>22.8</v>
      </c>
      <c r="AB69" s="1"/>
      <c r="AC69" s="1">
        <f t="shared" si="19"/>
        <v>2.8000000000000003</v>
      </c>
      <c r="AD69" s="6">
        <v>6</v>
      </c>
      <c r="AE69" s="11">
        <f t="shared" si="40"/>
        <v>0</v>
      </c>
      <c r="AF69" s="1">
        <f t="shared" si="41"/>
        <v>0</v>
      </c>
      <c r="AG69" s="11"/>
      <c r="AH69" s="1"/>
      <c r="AI69" s="11"/>
      <c r="AJ69" s="1"/>
      <c r="AK69" s="1">
        <f>VLOOKUP(A69,[1]Sheet!$A:$AG,32,0)</f>
        <v>10</v>
      </c>
      <c r="AL69" s="1">
        <f>VLOOKUP(A69,[1]Sheet!$A:$AG,33,0)</f>
        <v>130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25">
      <c r="A70" s="1" t="s">
        <v>110</v>
      </c>
      <c r="B70" s="1" t="s">
        <v>35</v>
      </c>
      <c r="C70" s="1">
        <v>301</v>
      </c>
      <c r="D70" s="1">
        <v>3</v>
      </c>
      <c r="E70" s="1">
        <v>79</v>
      </c>
      <c r="F70" s="1">
        <v>198</v>
      </c>
      <c r="G70" s="6">
        <v>0.2</v>
      </c>
      <c r="H70" s="1">
        <v>365</v>
      </c>
      <c r="I70" s="1" t="s">
        <v>36</v>
      </c>
      <c r="J70" s="1">
        <v>79</v>
      </c>
      <c r="K70" s="1">
        <f t="shared" si="48"/>
        <v>0</v>
      </c>
      <c r="L70" s="1"/>
      <c r="M70" s="1"/>
      <c r="N70" s="1">
        <v>0</v>
      </c>
      <c r="O70" s="1">
        <f t="shared" ref="O70:O78" si="49">E70/5</f>
        <v>15.8</v>
      </c>
      <c r="P70" s="5">
        <f t="shared" si="47"/>
        <v>7.4000000000000057</v>
      </c>
      <c r="Q70" s="5">
        <f t="shared" si="39"/>
        <v>0</v>
      </c>
      <c r="R70" s="5"/>
      <c r="S70" s="1"/>
      <c r="T70" s="1">
        <f t="shared" ref="T70:T78" si="50">(F70+N70+Q70)/O70</f>
        <v>12.531645569620252</v>
      </c>
      <c r="U70" s="1">
        <f t="shared" ref="U70:U78" si="51">(F70+N70)/O70</f>
        <v>12.531645569620252</v>
      </c>
      <c r="V70" s="1">
        <v>12</v>
      </c>
      <c r="W70" s="1">
        <v>23.6</v>
      </c>
      <c r="X70" s="1">
        <v>11.8</v>
      </c>
      <c r="Y70" s="1">
        <v>13.8</v>
      </c>
      <c r="Z70" s="1">
        <v>17.600000000000001</v>
      </c>
      <c r="AA70" s="1">
        <v>19.399999999999999</v>
      </c>
      <c r="AB70" s="1"/>
      <c r="AC70" s="1">
        <f t="shared" ref="AC70:AC78" si="52">P70*G70</f>
        <v>1.4800000000000013</v>
      </c>
      <c r="AD70" s="6">
        <v>6</v>
      </c>
      <c r="AE70" s="11">
        <f t="shared" si="40"/>
        <v>0</v>
      </c>
      <c r="AF70" s="1">
        <f t="shared" si="41"/>
        <v>0</v>
      </c>
      <c r="AG70" s="11"/>
      <c r="AH70" s="1"/>
      <c r="AI70" s="11"/>
      <c r="AJ70" s="1"/>
      <c r="AK70" s="1">
        <f>VLOOKUP(A70,[1]Sheet!$A:$AG,32,0)</f>
        <v>10</v>
      </c>
      <c r="AL70" s="1">
        <f>VLOOKUP(A70,[1]Sheet!$A:$AG,33,0)</f>
        <v>130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25">
      <c r="A71" s="24" t="s">
        <v>111</v>
      </c>
      <c r="B71" s="24" t="s">
        <v>35</v>
      </c>
      <c r="C71" s="24"/>
      <c r="D71" s="24"/>
      <c r="E71" s="24"/>
      <c r="F71" s="24"/>
      <c r="G71" s="25">
        <v>0</v>
      </c>
      <c r="H71" s="24">
        <v>180</v>
      </c>
      <c r="I71" s="24" t="s">
        <v>36</v>
      </c>
      <c r="J71" s="24"/>
      <c r="K71" s="24">
        <f t="shared" si="48"/>
        <v>0</v>
      </c>
      <c r="L71" s="24"/>
      <c r="M71" s="24"/>
      <c r="N71" s="24"/>
      <c r="O71" s="24">
        <f t="shared" si="49"/>
        <v>0</v>
      </c>
      <c r="P71" s="26"/>
      <c r="Q71" s="26"/>
      <c r="R71" s="26"/>
      <c r="S71" s="24"/>
      <c r="T71" s="24" t="e">
        <f t="shared" si="50"/>
        <v>#DIV/0!</v>
      </c>
      <c r="U71" s="24" t="e">
        <f t="shared" si="51"/>
        <v>#DIV/0!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 t="s">
        <v>38</v>
      </c>
      <c r="AC71" s="24">
        <f t="shared" si="52"/>
        <v>0</v>
      </c>
      <c r="AD71" s="25">
        <v>0</v>
      </c>
      <c r="AE71" s="27"/>
      <c r="AF71" s="24"/>
      <c r="AG71" s="27"/>
      <c r="AH71" s="24"/>
      <c r="AI71" s="27"/>
      <c r="AJ71" s="24"/>
      <c r="AK71" s="24">
        <f>VLOOKUP(A71,[1]Sheet!$A:$AG,32,0)</f>
        <v>14</v>
      </c>
      <c r="AL71" s="24">
        <f>VLOOKUP(A71,[1]Sheet!$A:$AG,33,0)</f>
        <v>70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25">
      <c r="A72" s="24" t="s">
        <v>112</v>
      </c>
      <c r="B72" s="24" t="s">
        <v>35</v>
      </c>
      <c r="C72" s="24"/>
      <c r="D72" s="24"/>
      <c r="E72" s="24"/>
      <c r="F72" s="24"/>
      <c r="G72" s="25">
        <v>0</v>
      </c>
      <c r="H72" s="24">
        <v>180</v>
      </c>
      <c r="I72" s="24" t="s">
        <v>36</v>
      </c>
      <c r="J72" s="24"/>
      <c r="K72" s="24">
        <f t="shared" si="48"/>
        <v>0</v>
      </c>
      <c r="L72" s="24"/>
      <c r="M72" s="24"/>
      <c r="N72" s="24"/>
      <c r="O72" s="24">
        <f t="shared" si="49"/>
        <v>0</v>
      </c>
      <c r="P72" s="26"/>
      <c r="Q72" s="26"/>
      <c r="R72" s="26"/>
      <c r="S72" s="24"/>
      <c r="T72" s="24" t="e">
        <f t="shared" si="50"/>
        <v>#DIV/0!</v>
      </c>
      <c r="U72" s="24" t="e">
        <f t="shared" si="51"/>
        <v>#DIV/0!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 t="s">
        <v>38</v>
      </c>
      <c r="AC72" s="24">
        <f t="shared" si="52"/>
        <v>0</v>
      </c>
      <c r="AD72" s="25">
        <v>0</v>
      </c>
      <c r="AE72" s="27"/>
      <c r="AF72" s="24"/>
      <c r="AG72" s="27"/>
      <c r="AH72" s="24"/>
      <c r="AI72" s="27"/>
      <c r="AJ72" s="24"/>
      <c r="AK72" s="24">
        <f>VLOOKUP(A72,[1]Sheet!$A:$AG,32,0)</f>
        <v>14</v>
      </c>
      <c r="AL72" s="24">
        <f>VLOOKUP(A72,[1]Sheet!$A:$AG,33,0)</f>
        <v>70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25">
      <c r="A73" s="1" t="s">
        <v>113</v>
      </c>
      <c r="B73" s="1" t="s">
        <v>35</v>
      </c>
      <c r="C73" s="1">
        <v>2808</v>
      </c>
      <c r="D73" s="1"/>
      <c r="E73" s="1">
        <v>1774</v>
      </c>
      <c r="F73" s="1">
        <v>807</v>
      </c>
      <c r="G73" s="6">
        <v>0.25</v>
      </c>
      <c r="H73" s="1">
        <v>180</v>
      </c>
      <c r="I73" s="1" t="s">
        <v>36</v>
      </c>
      <c r="J73" s="1">
        <v>1755</v>
      </c>
      <c r="K73" s="1">
        <f t="shared" si="48"/>
        <v>19</v>
      </c>
      <c r="L73" s="1"/>
      <c r="M73" s="1"/>
      <c r="N73" s="1">
        <v>168</v>
      </c>
      <c r="O73" s="1">
        <f t="shared" si="49"/>
        <v>354.8</v>
      </c>
      <c r="P73" s="5">
        <f>12*O73-N73-F73</f>
        <v>3282.6000000000004</v>
      </c>
      <c r="Q73" s="5">
        <f t="shared" ref="Q73:Q74" si="53">AE73*AD73+AG73*AD73+AI73*AD73</f>
        <v>3360</v>
      </c>
      <c r="R73" s="5"/>
      <c r="S73" s="1"/>
      <c r="T73" s="1">
        <f t="shared" si="50"/>
        <v>12.218151071025929</v>
      </c>
      <c r="U73" s="1">
        <f t="shared" si="51"/>
        <v>2.7480270574971812</v>
      </c>
      <c r="V73" s="1">
        <v>191.4</v>
      </c>
      <c r="W73" s="1">
        <v>237.6</v>
      </c>
      <c r="X73" s="1">
        <v>265.2</v>
      </c>
      <c r="Y73" s="1">
        <v>277.2</v>
      </c>
      <c r="Z73" s="1">
        <v>244.6</v>
      </c>
      <c r="AA73" s="1">
        <v>240.4</v>
      </c>
      <c r="AB73" s="1"/>
      <c r="AC73" s="1">
        <f t="shared" si="52"/>
        <v>820.65000000000009</v>
      </c>
      <c r="AD73" s="6">
        <v>12</v>
      </c>
      <c r="AE73" s="11">
        <f t="shared" ref="AE73:AE74" si="54">MROUND(P73,AD73*AK73)/AD73-AG73-AI73</f>
        <v>0</v>
      </c>
      <c r="AF73" s="1">
        <f>AE73*AD73*G73</f>
        <v>0</v>
      </c>
      <c r="AG73" s="11">
        <v>280</v>
      </c>
      <c r="AH73" s="1">
        <f t="shared" ref="AH73:AH74" si="55">AG73*AD73*G73</f>
        <v>840</v>
      </c>
      <c r="AI73" s="11"/>
      <c r="AJ73" s="1"/>
      <c r="AK73" s="1">
        <f>VLOOKUP(A73,[1]Sheet!$A:$AG,32,0)</f>
        <v>14</v>
      </c>
      <c r="AL73" s="1">
        <f>VLOOKUP(A73,[1]Sheet!$A:$AG,33,0)</f>
        <v>70</v>
      </c>
      <c r="AM73" s="1">
        <f t="shared" ref="AM73:AM74" si="56">AG73/AL73</f>
        <v>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74" s="1" t="s">
        <v>114</v>
      </c>
      <c r="B74" s="1" t="s">
        <v>35</v>
      </c>
      <c r="C74" s="1">
        <v>2879</v>
      </c>
      <c r="D74" s="1">
        <v>17</v>
      </c>
      <c r="E74" s="1">
        <v>1420</v>
      </c>
      <c r="F74" s="1">
        <v>1281</v>
      </c>
      <c r="G74" s="6">
        <v>0.25</v>
      </c>
      <c r="H74" s="1">
        <v>180</v>
      </c>
      <c r="I74" s="1" t="s">
        <v>36</v>
      </c>
      <c r="J74" s="1">
        <v>1415</v>
      </c>
      <c r="K74" s="1">
        <f t="shared" si="48"/>
        <v>5</v>
      </c>
      <c r="L74" s="1"/>
      <c r="M74" s="1"/>
      <c r="N74" s="1">
        <v>168</v>
      </c>
      <c r="O74" s="1">
        <f t="shared" si="49"/>
        <v>284</v>
      </c>
      <c r="P74" s="5">
        <f t="shared" ref="P74" si="57">13*O74-N74-F74</f>
        <v>2243</v>
      </c>
      <c r="Q74" s="5">
        <f t="shared" si="53"/>
        <v>2184</v>
      </c>
      <c r="R74" s="5"/>
      <c r="S74" s="1"/>
      <c r="T74" s="1">
        <f t="shared" si="50"/>
        <v>12.79225352112676</v>
      </c>
      <c r="U74" s="1">
        <f t="shared" si="51"/>
        <v>5.102112676056338</v>
      </c>
      <c r="V74" s="1">
        <v>209.6</v>
      </c>
      <c r="W74" s="1">
        <v>246.8</v>
      </c>
      <c r="X74" s="1">
        <v>266.8</v>
      </c>
      <c r="Y74" s="1">
        <v>283</v>
      </c>
      <c r="Z74" s="1">
        <v>222.2</v>
      </c>
      <c r="AA74" s="1">
        <v>250.2</v>
      </c>
      <c r="AB74" s="1"/>
      <c r="AC74" s="1">
        <f t="shared" si="52"/>
        <v>560.75</v>
      </c>
      <c r="AD74" s="6">
        <v>12</v>
      </c>
      <c r="AE74" s="11">
        <f t="shared" si="54"/>
        <v>42</v>
      </c>
      <c r="AF74" s="1">
        <f>AE74*AD74*G74</f>
        <v>126</v>
      </c>
      <c r="AG74" s="11">
        <v>140</v>
      </c>
      <c r="AH74" s="1">
        <f t="shared" si="55"/>
        <v>420</v>
      </c>
      <c r="AI74" s="11"/>
      <c r="AJ74" s="1"/>
      <c r="AK74" s="1">
        <f>VLOOKUP(A74,[1]Sheet!$A:$AG,32,0)</f>
        <v>14</v>
      </c>
      <c r="AL74" s="1">
        <f>VLOOKUP(A74,[1]Sheet!$A:$AG,33,0)</f>
        <v>70</v>
      </c>
      <c r="AM74" s="1">
        <f t="shared" si="56"/>
        <v>2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25">
      <c r="A75" s="1" t="s">
        <v>115</v>
      </c>
      <c r="B75" s="1" t="s">
        <v>45</v>
      </c>
      <c r="C75" s="1">
        <v>172.8</v>
      </c>
      <c r="D75" s="1"/>
      <c r="E75" s="1">
        <v>35.1</v>
      </c>
      <c r="F75" s="1">
        <v>137.69999999999999</v>
      </c>
      <c r="G75" s="6">
        <v>1</v>
      </c>
      <c r="H75" s="1">
        <v>180</v>
      </c>
      <c r="I75" s="1" t="s">
        <v>36</v>
      </c>
      <c r="J75" s="1">
        <v>35.1</v>
      </c>
      <c r="K75" s="1">
        <f t="shared" si="48"/>
        <v>0</v>
      </c>
      <c r="L75" s="1"/>
      <c r="M75" s="1"/>
      <c r="N75" s="1">
        <v>0</v>
      </c>
      <c r="O75" s="1">
        <f t="shared" si="49"/>
        <v>7.0200000000000005</v>
      </c>
      <c r="P75" s="5"/>
      <c r="Q75" s="5">
        <f t="shared" ref="Q75" si="58">AE75*AD75</f>
        <v>0</v>
      </c>
      <c r="R75" s="5"/>
      <c r="S75" s="1"/>
      <c r="T75" s="1">
        <f t="shared" si="50"/>
        <v>19.615384615384613</v>
      </c>
      <c r="U75" s="1">
        <f t="shared" si="51"/>
        <v>19.615384615384613</v>
      </c>
      <c r="V75" s="1">
        <v>0</v>
      </c>
      <c r="W75" s="1">
        <v>2.7</v>
      </c>
      <c r="X75" s="1">
        <v>13.5</v>
      </c>
      <c r="Y75" s="1">
        <v>12.42</v>
      </c>
      <c r="Z75" s="1">
        <v>4.8600000000000003</v>
      </c>
      <c r="AA75" s="1">
        <v>2.16</v>
      </c>
      <c r="AB75" s="22" t="s">
        <v>46</v>
      </c>
      <c r="AC75" s="1">
        <f t="shared" si="52"/>
        <v>0</v>
      </c>
      <c r="AD75" s="6">
        <v>2.7</v>
      </c>
      <c r="AE75" s="11">
        <f t="shared" ref="AE75" si="59">MROUND(P75,AD75*AK75)/AD75</f>
        <v>0</v>
      </c>
      <c r="AF75" s="1">
        <f>AE75*AD75*G75</f>
        <v>0</v>
      </c>
      <c r="AG75" s="11"/>
      <c r="AH75" s="1"/>
      <c r="AI75" s="11"/>
      <c r="AJ75" s="1"/>
      <c r="AK75" s="1">
        <f>VLOOKUP(A75,[1]Sheet!$A:$AG,32,0)</f>
        <v>14</v>
      </c>
      <c r="AL75" s="1">
        <f>VLOOKUP(A75,[1]Sheet!$A:$AG,33,0)</f>
        <v>126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25">
      <c r="A76" s="1" t="s">
        <v>116</v>
      </c>
      <c r="B76" s="1" t="s">
        <v>45</v>
      </c>
      <c r="C76" s="1">
        <v>1995</v>
      </c>
      <c r="D76" s="1"/>
      <c r="E76" s="28">
        <f>950+E77</f>
        <v>985</v>
      </c>
      <c r="F76" s="1">
        <v>840</v>
      </c>
      <c r="G76" s="6">
        <v>1</v>
      </c>
      <c r="H76" s="1">
        <v>180</v>
      </c>
      <c r="I76" s="1" t="s">
        <v>36</v>
      </c>
      <c r="J76" s="1">
        <v>950</v>
      </c>
      <c r="K76" s="1">
        <f t="shared" si="48"/>
        <v>35</v>
      </c>
      <c r="L76" s="1"/>
      <c r="M76" s="1"/>
      <c r="N76" s="1">
        <v>1380</v>
      </c>
      <c r="O76" s="1">
        <f t="shared" si="49"/>
        <v>197</v>
      </c>
      <c r="P76" s="5">
        <f>12*O76-N76-F76</f>
        <v>144</v>
      </c>
      <c r="Q76" s="5">
        <f>AE76*AD76+AG76*AD76+AI76*AD76</f>
        <v>120</v>
      </c>
      <c r="R76" s="5"/>
      <c r="S76" s="1"/>
      <c r="T76" s="1">
        <f t="shared" si="50"/>
        <v>11.878172588832488</v>
      </c>
      <c r="U76" s="1">
        <f t="shared" si="51"/>
        <v>11.269035532994923</v>
      </c>
      <c r="V76" s="1">
        <v>200</v>
      </c>
      <c r="W76" s="1">
        <v>188</v>
      </c>
      <c r="X76" s="1">
        <v>174</v>
      </c>
      <c r="Y76" s="1">
        <v>203</v>
      </c>
      <c r="Z76" s="1">
        <v>198</v>
      </c>
      <c r="AA76" s="1">
        <v>159</v>
      </c>
      <c r="AB76" s="9" t="s">
        <v>68</v>
      </c>
      <c r="AC76" s="1">
        <f t="shared" si="52"/>
        <v>144</v>
      </c>
      <c r="AD76" s="6">
        <v>5</v>
      </c>
      <c r="AE76" s="11">
        <f>MROUND(P76,AD76*AK76)/AD76-AG76-AI76</f>
        <v>24</v>
      </c>
      <c r="AF76" s="1">
        <f>AE76*AD76*G76</f>
        <v>120</v>
      </c>
      <c r="AG76" s="11"/>
      <c r="AH76" s="1">
        <f>AG76*AD76*G76</f>
        <v>0</v>
      </c>
      <c r="AI76" s="11"/>
      <c r="AJ76" s="1"/>
      <c r="AK76" s="1">
        <f>VLOOKUP(A76,[1]Sheet!$A:$AG,32,0)</f>
        <v>12</v>
      </c>
      <c r="AL76" s="1">
        <f>VLOOKUP(A76,[1]Sheet!$A:$AG,33,0)</f>
        <v>84</v>
      </c>
      <c r="AM76" s="1">
        <f>AG76/AL76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25">
      <c r="A77" s="17" t="s">
        <v>117</v>
      </c>
      <c r="B77" s="17" t="s">
        <v>45</v>
      </c>
      <c r="C77" s="17"/>
      <c r="D77" s="17">
        <v>35</v>
      </c>
      <c r="E77" s="28">
        <v>35</v>
      </c>
      <c r="F77" s="17"/>
      <c r="G77" s="18">
        <v>0</v>
      </c>
      <c r="H77" s="17" t="e">
        <v>#N/A</v>
      </c>
      <c r="I77" s="17" t="s">
        <v>50</v>
      </c>
      <c r="J77" s="17">
        <v>65</v>
      </c>
      <c r="K77" s="17">
        <f t="shared" si="48"/>
        <v>-30</v>
      </c>
      <c r="L77" s="17"/>
      <c r="M77" s="17"/>
      <c r="N77" s="17"/>
      <c r="O77" s="17">
        <f t="shared" si="49"/>
        <v>7</v>
      </c>
      <c r="P77" s="19"/>
      <c r="Q77" s="19"/>
      <c r="R77" s="19"/>
      <c r="S77" s="17"/>
      <c r="T77" s="17">
        <f t="shared" si="50"/>
        <v>0</v>
      </c>
      <c r="U77" s="17">
        <f t="shared" si="51"/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21" t="s">
        <v>119</v>
      </c>
      <c r="AC77" s="17">
        <f t="shared" si="52"/>
        <v>0</v>
      </c>
      <c r="AD77" s="18">
        <v>0</v>
      </c>
      <c r="AE77" s="20"/>
      <c r="AF77" s="17"/>
      <c r="AG77" s="20"/>
      <c r="AH77" s="17"/>
      <c r="AI77" s="20"/>
      <c r="AJ77" s="17"/>
      <c r="AK77" s="17"/>
      <c r="AL77" s="17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25">
      <c r="A78" s="1" t="s">
        <v>118</v>
      </c>
      <c r="B78" s="1" t="s">
        <v>35</v>
      </c>
      <c r="C78" s="1">
        <v>1515</v>
      </c>
      <c r="D78" s="1"/>
      <c r="E78" s="1">
        <v>1430</v>
      </c>
      <c r="F78" s="1"/>
      <c r="G78" s="6">
        <v>0.14000000000000001</v>
      </c>
      <c r="H78" s="1">
        <v>180</v>
      </c>
      <c r="I78" s="1" t="s">
        <v>36</v>
      </c>
      <c r="J78" s="1">
        <v>1499</v>
      </c>
      <c r="K78" s="1">
        <f t="shared" si="48"/>
        <v>-69</v>
      </c>
      <c r="L78" s="1"/>
      <c r="M78" s="1"/>
      <c r="N78" s="1">
        <v>0</v>
      </c>
      <c r="O78" s="1">
        <f t="shared" si="49"/>
        <v>286</v>
      </c>
      <c r="P78" s="5">
        <f>10*O78-N78-F78</f>
        <v>2860</v>
      </c>
      <c r="Q78" s="5">
        <f>AE78*AD78+AG78*AD78+AI78*AD78</f>
        <v>2904</v>
      </c>
      <c r="R78" s="5"/>
      <c r="S78" s="1"/>
      <c r="T78" s="1">
        <f t="shared" si="50"/>
        <v>10.153846153846153</v>
      </c>
      <c r="U78" s="1">
        <f t="shared" si="51"/>
        <v>0</v>
      </c>
      <c r="V78" s="1">
        <v>27</v>
      </c>
      <c r="W78" s="1">
        <v>86.8</v>
      </c>
      <c r="X78" s="1">
        <v>165</v>
      </c>
      <c r="Y78" s="1">
        <v>88.2</v>
      </c>
      <c r="Z78" s="1">
        <v>117.4</v>
      </c>
      <c r="AA78" s="1">
        <v>79.8</v>
      </c>
      <c r="AB78" s="1"/>
      <c r="AC78" s="1">
        <f t="shared" si="52"/>
        <v>400.40000000000003</v>
      </c>
      <c r="AD78" s="6">
        <v>22</v>
      </c>
      <c r="AE78" s="11">
        <f>MROUND(P78,AD78*AK78)/AD78-AG78-AI78</f>
        <v>48</v>
      </c>
      <c r="AF78" s="1">
        <f>AE78*AD78*G78</f>
        <v>147.84</v>
      </c>
      <c r="AG78" s="11">
        <v>84</v>
      </c>
      <c r="AH78" s="1">
        <f>AG78*AD78*G78</f>
        <v>258.72000000000003</v>
      </c>
      <c r="AI78" s="11"/>
      <c r="AJ78" s="1"/>
      <c r="AK78" s="1">
        <f>VLOOKUP(A78,[1]Sheet!$A:$AG,32,0)</f>
        <v>12</v>
      </c>
      <c r="AL78" s="1">
        <f>VLOOKUP(A78,[1]Sheet!$A:$AG,33,0)</f>
        <v>84</v>
      </c>
      <c r="AM78" s="1">
        <f>AG78/AL78</f>
        <v>1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11"/>
      <c r="AF79" s="1"/>
      <c r="AG79" s="11"/>
      <c r="AH79" s="1"/>
      <c r="AI79" s="1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11"/>
      <c r="AF80" s="1"/>
      <c r="AG80" s="11"/>
      <c r="AH80" s="1"/>
      <c r="AI80" s="1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1"/>
      <c r="AF81" s="1"/>
      <c r="AG81" s="11"/>
      <c r="AH81" s="1"/>
      <c r="AI81" s="1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1"/>
      <c r="AF82" s="1"/>
      <c r="AG82" s="11"/>
      <c r="AH82" s="1"/>
      <c r="AI82" s="1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1"/>
      <c r="AF83" s="1"/>
      <c r="AG83" s="11"/>
      <c r="AH83" s="1"/>
      <c r="AI83" s="1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1"/>
      <c r="AF84" s="1"/>
      <c r="AG84" s="11"/>
      <c r="AH84" s="1"/>
      <c r="AI84" s="1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1"/>
      <c r="AF85" s="1"/>
      <c r="AG85" s="11"/>
      <c r="AH85" s="1"/>
      <c r="AI85" s="1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1"/>
      <c r="AF86" s="1"/>
      <c r="AG86" s="11"/>
      <c r="AH86" s="1"/>
      <c r="AI86" s="1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1"/>
      <c r="AF87" s="1"/>
      <c r="AG87" s="11"/>
      <c r="AH87" s="1"/>
      <c r="AI87" s="1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1"/>
      <c r="AF88" s="1"/>
      <c r="AG88" s="11"/>
      <c r="AH88" s="1"/>
      <c r="AI88" s="1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1"/>
      <c r="AF89" s="1"/>
      <c r="AG89" s="11"/>
      <c r="AH89" s="1"/>
      <c r="AI89" s="1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1"/>
      <c r="AF90" s="1"/>
      <c r="AG90" s="11"/>
      <c r="AH90" s="1"/>
      <c r="AI90" s="1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1"/>
      <c r="AF91" s="1"/>
      <c r="AG91" s="11"/>
      <c r="AH91" s="1"/>
      <c r="AI91" s="1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1"/>
      <c r="AF92" s="1"/>
      <c r="AG92" s="11"/>
      <c r="AH92" s="1"/>
      <c r="AI92" s="1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1"/>
      <c r="AF93" s="1"/>
      <c r="AG93" s="11"/>
      <c r="AH93" s="1"/>
      <c r="AI93" s="1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1"/>
      <c r="AF94" s="1"/>
      <c r="AG94" s="11"/>
      <c r="AH94" s="1"/>
      <c r="AI94" s="1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1"/>
      <c r="AF95" s="1"/>
      <c r="AG95" s="11"/>
      <c r="AH95" s="1"/>
      <c r="AI95" s="1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1"/>
      <c r="AF96" s="1"/>
      <c r="AG96" s="11"/>
      <c r="AH96" s="1"/>
      <c r="AI96" s="1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1"/>
      <c r="AF97" s="1"/>
      <c r="AG97" s="11"/>
      <c r="AH97" s="1"/>
      <c r="AI97" s="1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1"/>
      <c r="AF98" s="1"/>
      <c r="AG98" s="11"/>
      <c r="AH98" s="1"/>
      <c r="AI98" s="1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1"/>
      <c r="AF99" s="1"/>
      <c r="AG99" s="11"/>
      <c r="AH99" s="1"/>
      <c r="AI99" s="1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1"/>
      <c r="AF100" s="1"/>
      <c r="AG100" s="11"/>
      <c r="AH100" s="1"/>
      <c r="AI100" s="1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1"/>
      <c r="AF101" s="1"/>
      <c r="AG101" s="11"/>
      <c r="AH101" s="1"/>
      <c r="AI101" s="1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1"/>
      <c r="AF102" s="1"/>
      <c r="AG102" s="11"/>
      <c r="AH102" s="1"/>
      <c r="AI102" s="1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1"/>
      <c r="AF103" s="1"/>
      <c r="AG103" s="11"/>
      <c r="AH103" s="1"/>
      <c r="AI103" s="1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1"/>
      <c r="AF104" s="1"/>
      <c r="AG104" s="11"/>
      <c r="AH104" s="1"/>
      <c r="AI104" s="1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1"/>
      <c r="AF105" s="1"/>
      <c r="AG105" s="11"/>
      <c r="AH105" s="1"/>
      <c r="AI105" s="1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1"/>
      <c r="AF106" s="1"/>
      <c r="AG106" s="11"/>
      <c r="AH106" s="1"/>
      <c r="AI106" s="1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1"/>
      <c r="AF107" s="1"/>
      <c r="AG107" s="11"/>
      <c r="AH107" s="1"/>
      <c r="AI107" s="1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1"/>
      <c r="AF108" s="1"/>
      <c r="AG108" s="11"/>
      <c r="AH108" s="1"/>
      <c r="AI108" s="1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1"/>
      <c r="AF109" s="1"/>
      <c r="AG109" s="11"/>
      <c r="AH109" s="1"/>
      <c r="AI109" s="1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1"/>
      <c r="AF110" s="1"/>
      <c r="AG110" s="11"/>
      <c r="AH110" s="1"/>
      <c r="AI110" s="1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1"/>
      <c r="AF111" s="1"/>
      <c r="AG111" s="11"/>
      <c r="AH111" s="1"/>
      <c r="AI111" s="1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1"/>
      <c r="AF112" s="1"/>
      <c r="AG112" s="11"/>
      <c r="AH112" s="1"/>
      <c r="AI112" s="1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1"/>
      <c r="AF113" s="1"/>
      <c r="AG113" s="11"/>
      <c r="AH113" s="1"/>
      <c r="AI113" s="1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1"/>
      <c r="AF114" s="1"/>
      <c r="AG114" s="11"/>
      <c r="AH114" s="1"/>
      <c r="AI114" s="1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1"/>
      <c r="AF115" s="1"/>
      <c r="AG115" s="11"/>
      <c r="AH115" s="1"/>
      <c r="AI115" s="1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1"/>
      <c r="AF116" s="1"/>
      <c r="AG116" s="11"/>
      <c r="AH116" s="1"/>
      <c r="AI116" s="1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1"/>
      <c r="AF117" s="1"/>
      <c r="AG117" s="11"/>
      <c r="AH117" s="1"/>
      <c r="AI117" s="1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1"/>
      <c r="AF118" s="1"/>
      <c r="AG118" s="11"/>
      <c r="AH118" s="1"/>
      <c r="AI118" s="1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1"/>
      <c r="AF119" s="1"/>
      <c r="AG119" s="11"/>
      <c r="AH119" s="1"/>
      <c r="AI119" s="1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1"/>
      <c r="AF120" s="1"/>
      <c r="AG120" s="11"/>
      <c r="AH120" s="1"/>
      <c r="AI120" s="1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1"/>
      <c r="AF121" s="1"/>
      <c r="AG121" s="11"/>
      <c r="AH121" s="1"/>
      <c r="AI121" s="1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1"/>
      <c r="AF122" s="1"/>
      <c r="AG122" s="11"/>
      <c r="AH122" s="1"/>
      <c r="AI122" s="1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1"/>
      <c r="AF123" s="1"/>
      <c r="AG123" s="11"/>
      <c r="AH123" s="1"/>
      <c r="AI123" s="1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1"/>
      <c r="AF124" s="1"/>
      <c r="AG124" s="11"/>
      <c r="AH124" s="1"/>
      <c r="AI124" s="1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1"/>
      <c r="AF125" s="1"/>
      <c r="AG125" s="11"/>
      <c r="AH125" s="1"/>
      <c r="AI125" s="1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1"/>
      <c r="AF126" s="1"/>
      <c r="AG126" s="11"/>
      <c r="AH126" s="1"/>
      <c r="AI126" s="1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1"/>
      <c r="AF127" s="1"/>
      <c r="AG127" s="11"/>
      <c r="AH127" s="1"/>
      <c r="AI127" s="1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1"/>
      <c r="AF128" s="1"/>
      <c r="AG128" s="11"/>
      <c r="AH128" s="1"/>
      <c r="AI128" s="1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1"/>
      <c r="AF129" s="1"/>
      <c r="AG129" s="11"/>
      <c r="AH129" s="1"/>
      <c r="AI129" s="1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1"/>
      <c r="AF130" s="1"/>
      <c r="AG130" s="11"/>
      <c r="AH130" s="1"/>
      <c r="AI130" s="1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1"/>
      <c r="AF131" s="1"/>
      <c r="AG131" s="11"/>
      <c r="AH131" s="1"/>
      <c r="AI131" s="1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1"/>
      <c r="AF132" s="1"/>
      <c r="AG132" s="11"/>
      <c r="AH132" s="1"/>
      <c r="AI132" s="1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1"/>
      <c r="AF133" s="1"/>
      <c r="AG133" s="11"/>
      <c r="AH133" s="1"/>
      <c r="AI133" s="1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1"/>
      <c r="AF134" s="1"/>
      <c r="AG134" s="11"/>
      <c r="AH134" s="1"/>
      <c r="AI134" s="1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1"/>
      <c r="AF135" s="1"/>
      <c r="AG135" s="11"/>
      <c r="AH135" s="1"/>
      <c r="AI135" s="1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1"/>
      <c r="AF136" s="1"/>
      <c r="AG136" s="11"/>
      <c r="AH136" s="1"/>
      <c r="AI136" s="1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1"/>
      <c r="AF137" s="1"/>
      <c r="AG137" s="11"/>
      <c r="AH137" s="1"/>
      <c r="AI137" s="1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1"/>
      <c r="AF138" s="1"/>
      <c r="AG138" s="11"/>
      <c r="AH138" s="1"/>
      <c r="AI138" s="1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1"/>
      <c r="AF139" s="1"/>
      <c r="AG139" s="11"/>
      <c r="AH139" s="1"/>
      <c r="AI139" s="1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1"/>
      <c r="AF140" s="1"/>
      <c r="AG140" s="11"/>
      <c r="AH140" s="1"/>
      <c r="AI140" s="1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1"/>
      <c r="AF141" s="1"/>
      <c r="AG141" s="11"/>
      <c r="AH141" s="1"/>
      <c r="AI141" s="1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1"/>
      <c r="AF142" s="1"/>
      <c r="AG142" s="11"/>
      <c r="AH142" s="1"/>
      <c r="AI142" s="1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1"/>
      <c r="AF143" s="1"/>
      <c r="AG143" s="11"/>
      <c r="AH143" s="1"/>
      <c r="AI143" s="1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1"/>
      <c r="AF144" s="1"/>
      <c r="AG144" s="11"/>
      <c r="AH144" s="1"/>
      <c r="AI144" s="1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1"/>
      <c r="AF145" s="1"/>
      <c r="AG145" s="11"/>
      <c r="AH145" s="1"/>
      <c r="AI145" s="1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1"/>
      <c r="AF146" s="1"/>
      <c r="AG146" s="11"/>
      <c r="AH146" s="1"/>
      <c r="AI146" s="1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1"/>
      <c r="AF147" s="1"/>
      <c r="AG147" s="11"/>
      <c r="AH147" s="1"/>
      <c r="AI147" s="1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1"/>
      <c r="AF148" s="1"/>
      <c r="AG148" s="11"/>
      <c r="AH148" s="1"/>
      <c r="AI148" s="1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1"/>
      <c r="AF149" s="1"/>
      <c r="AG149" s="11"/>
      <c r="AH149" s="1"/>
      <c r="AI149" s="1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1"/>
      <c r="AF150" s="1"/>
      <c r="AG150" s="11"/>
      <c r="AH150" s="1"/>
      <c r="AI150" s="1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1"/>
      <c r="AF151" s="1"/>
      <c r="AG151" s="11"/>
      <c r="AH151" s="1"/>
      <c r="AI151" s="1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1"/>
      <c r="AF152" s="1"/>
      <c r="AG152" s="11"/>
      <c r="AH152" s="1"/>
      <c r="AI152" s="1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1"/>
      <c r="AF153" s="1"/>
      <c r="AG153" s="11"/>
      <c r="AH153" s="1"/>
      <c r="AI153" s="1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1"/>
      <c r="AF154" s="1"/>
      <c r="AG154" s="11"/>
      <c r="AH154" s="1"/>
      <c r="AI154" s="1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1"/>
      <c r="AF155" s="1"/>
      <c r="AG155" s="11"/>
      <c r="AH155" s="1"/>
      <c r="AI155" s="1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1"/>
      <c r="AF156" s="1"/>
      <c r="AG156" s="11"/>
      <c r="AH156" s="1"/>
      <c r="AI156" s="1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1"/>
      <c r="AF157" s="1"/>
      <c r="AG157" s="11"/>
      <c r="AH157" s="1"/>
      <c r="AI157" s="1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1"/>
      <c r="AF158" s="1"/>
      <c r="AG158" s="11"/>
      <c r="AH158" s="1"/>
      <c r="AI158" s="1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1"/>
      <c r="AF159" s="1"/>
      <c r="AG159" s="11"/>
      <c r="AH159" s="1"/>
      <c r="AI159" s="1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1"/>
      <c r="AF160" s="1"/>
      <c r="AG160" s="11"/>
      <c r="AH160" s="1"/>
      <c r="AI160" s="1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1"/>
      <c r="AF161" s="1"/>
      <c r="AG161" s="11"/>
      <c r="AH161" s="1"/>
      <c r="AI161" s="1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1"/>
      <c r="AF162" s="1"/>
      <c r="AG162" s="11"/>
      <c r="AH162" s="1"/>
      <c r="AI162" s="1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1"/>
      <c r="AF163" s="1"/>
      <c r="AG163" s="11"/>
      <c r="AH163" s="1"/>
      <c r="AI163" s="1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1"/>
      <c r="AF164" s="1"/>
      <c r="AG164" s="11"/>
      <c r="AH164" s="1"/>
      <c r="AI164" s="1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1"/>
      <c r="AF165" s="1"/>
      <c r="AG165" s="11"/>
      <c r="AH165" s="1"/>
      <c r="AI165" s="1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1"/>
      <c r="AF166" s="1"/>
      <c r="AG166" s="11"/>
      <c r="AH166" s="1"/>
      <c r="AI166" s="1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1"/>
      <c r="AF167" s="1"/>
      <c r="AG167" s="11"/>
      <c r="AH167" s="1"/>
      <c r="AI167" s="1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1"/>
      <c r="AF168" s="1"/>
      <c r="AG168" s="11"/>
      <c r="AH168" s="1"/>
      <c r="AI168" s="1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1"/>
      <c r="AF169" s="1"/>
      <c r="AG169" s="11"/>
      <c r="AH169" s="1"/>
      <c r="AI169" s="1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1"/>
      <c r="AF170" s="1"/>
      <c r="AG170" s="11"/>
      <c r="AH170" s="1"/>
      <c r="AI170" s="1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1"/>
      <c r="AF171" s="1"/>
      <c r="AG171" s="11"/>
      <c r="AH171" s="1"/>
      <c r="AI171" s="1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1"/>
      <c r="AF172" s="1"/>
      <c r="AG172" s="11"/>
      <c r="AH172" s="1"/>
      <c r="AI172" s="1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1"/>
      <c r="AF173" s="1"/>
      <c r="AG173" s="11"/>
      <c r="AH173" s="1"/>
      <c r="AI173" s="1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1"/>
      <c r="AF174" s="1"/>
      <c r="AG174" s="11"/>
      <c r="AH174" s="1"/>
      <c r="AI174" s="1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1"/>
      <c r="AF175" s="1"/>
      <c r="AG175" s="11"/>
      <c r="AH175" s="1"/>
      <c r="AI175" s="1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1"/>
      <c r="AF176" s="1"/>
      <c r="AG176" s="11"/>
      <c r="AH176" s="1"/>
      <c r="AI176" s="1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1"/>
      <c r="AF177" s="1"/>
      <c r="AG177" s="11"/>
      <c r="AH177" s="1"/>
      <c r="AI177" s="1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1"/>
      <c r="AF178" s="1"/>
      <c r="AG178" s="11"/>
      <c r="AH178" s="1"/>
      <c r="AI178" s="1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1"/>
      <c r="AF179" s="1"/>
      <c r="AG179" s="11"/>
      <c r="AH179" s="1"/>
      <c r="AI179" s="1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1"/>
      <c r="AF180" s="1"/>
      <c r="AG180" s="11"/>
      <c r="AH180" s="1"/>
      <c r="AI180" s="1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1"/>
      <c r="AF181" s="1"/>
      <c r="AG181" s="11"/>
      <c r="AH181" s="1"/>
      <c r="AI181" s="1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1"/>
      <c r="AF182" s="1"/>
      <c r="AG182" s="11"/>
      <c r="AH182" s="1"/>
      <c r="AI182" s="1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1"/>
      <c r="AF183" s="1"/>
      <c r="AG183" s="11"/>
      <c r="AH183" s="1"/>
      <c r="AI183" s="1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1"/>
      <c r="AF184" s="1"/>
      <c r="AG184" s="11"/>
      <c r="AH184" s="1"/>
      <c r="AI184" s="1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1"/>
      <c r="AF185" s="1"/>
      <c r="AG185" s="11"/>
      <c r="AH185" s="1"/>
      <c r="AI185" s="1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1"/>
      <c r="AF186" s="1"/>
      <c r="AG186" s="11"/>
      <c r="AH186" s="1"/>
      <c r="AI186" s="1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1"/>
      <c r="AF187" s="1"/>
      <c r="AG187" s="11"/>
      <c r="AH187" s="1"/>
      <c r="AI187" s="1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1"/>
      <c r="AF188" s="1"/>
      <c r="AG188" s="11"/>
      <c r="AH188" s="1"/>
      <c r="AI188" s="1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1"/>
      <c r="AF189" s="1"/>
      <c r="AG189" s="11"/>
      <c r="AH189" s="1"/>
      <c r="AI189" s="1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1"/>
      <c r="AF190" s="1"/>
      <c r="AG190" s="11"/>
      <c r="AH190" s="1"/>
      <c r="AI190" s="1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1"/>
      <c r="AF191" s="1"/>
      <c r="AG191" s="11"/>
      <c r="AH191" s="1"/>
      <c r="AI191" s="1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1"/>
      <c r="AF192" s="1"/>
      <c r="AG192" s="11"/>
      <c r="AH192" s="1"/>
      <c r="AI192" s="1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1"/>
      <c r="AF193" s="1"/>
      <c r="AG193" s="11"/>
      <c r="AH193" s="1"/>
      <c r="AI193" s="1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1"/>
      <c r="AF194" s="1"/>
      <c r="AG194" s="11"/>
      <c r="AH194" s="1"/>
      <c r="AI194" s="1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1"/>
      <c r="AF195" s="1"/>
      <c r="AG195" s="11"/>
      <c r="AH195" s="1"/>
      <c r="AI195" s="1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1"/>
      <c r="AF196" s="1"/>
      <c r="AG196" s="11"/>
      <c r="AH196" s="1"/>
      <c r="AI196" s="1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1"/>
      <c r="AF197" s="1"/>
      <c r="AG197" s="11"/>
      <c r="AH197" s="1"/>
      <c r="AI197" s="1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1"/>
      <c r="AF198" s="1"/>
      <c r="AG198" s="11"/>
      <c r="AH198" s="1"/>
      <c r="AI198" s="1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1"/>
      <c r="AF199" s="1"/>
      <c r="AG199" s="11"/>
      <c r="AH199" s="1"/>
      <c r="AI199" s="1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1"/>
      <c r="AF200" s="1"/>
      <c r="AG200" s="11"/>
      <c r="AH200" s="1"/>
      <c r="AI200" s="1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1"/>
      <c r="AF201" s="1"/>
      <c r="AG201" s="11"/>
      <c r="AH201" s="1"/>
      <c r="AI201" s="1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1"/>
      <c r="AF202" s="1"/>
      <c r="AG202" s="11"/>
      <c r="AH202" s="1"/>
      <c r="AI202" s="1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1"/>
      <c r="AF203" s="1"/>
      <c r="AG203" s="11"/>
      <c r="AH203" s="1"/>
      <c r="AI203" s="1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1"/>
      <c r="AF204" s="1"/>
      <c r="AG204" s="11"/>
      <c r="AH204" s="1"/>
      <c r="AI204" s="1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1"/>
      <c r="AF205" s="1"/>
      <c r="AG205" s="11"/>
      <c r="AH205" s="1"/>
      <c r="AI205" s="1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1"/>
      <c r="AF206" s="1"/>
      <c r="AG206" s="11"/>
      <c r="AH206" s="1"/>
      <c r="AI206" s="1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1"/>
      <c r="AF207" s="1"/>
      <c r="AG207" s="11"/>
      <c r="AH207" s="1"/>
      <c r="AI207" s="1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1"/>
      <c r="AF208" s="1"/>
      <c r="AG208" s="11"/>
      <c r="AH208" s="1"/>
      <c r="AI208" s="1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1"/>
      <c r="AF209" s="1"/>
      <c r="AG209" s="11"/>
      <c r="AH209" s="1"/>
      <c r="AI209" s="1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1"/>
      <c r="AF210" s="1"/>
      <c r="AG210" s="11"/>
      <c r="AH210" s="1"/>
      <c r="AI210" s="1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1"/>
      <c r="AF211" s="1"/>
      <c r="AG211" s="11"/>
      <c r="AH211" s="1"/>
      <c r="AI211" s="1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1"/>
      <c r="AF212" s="1"/>
      <c r="AG212" s="11"/>
      <c r="AH212" s="1"/>
      <c r="AI212" s="1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1"/>
      <c r="AF213" s="1"/>
      <c r="AG213" s="11"/>
      <c r="AH213" s="1"/>
      <c r="AI213" s="1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1"/>
      <c r="AF214" s="1"/>
      <c r="AG214" s="11"/>
      <c r="AH214" s="1"/>
      <c r="AI214" s="1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1"/>
      <c r="AF215" s="1"/>
      <c r="AG215" s="11"/>
      <c r="AH215" s="1"/>
      <c r="AI215" s="1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1"/>
      <c r="AF216" s="1"/>
      <c r="AG216" s="11"/>
      <c r="AH216" s="1"/>
      <c r="AI216" s="1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1"/>
      <c r="AF217" s="1"/>
      <c r="AG217" s="11"/>
      <c r="AH217" s="1"/>
      <c r="AI217" s="1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1"/>
      <c r="AF218" s="1"/>
      <c r="AG218" s="11"/>
      <c r="AH218" s="1"/>
      <c r="AI218" s="1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1"/>
      <c r="AF219" s="1"/>
      <c r="AG219" s="11"/>
      <c r="AH219" s="1"/>
      <c r="AI219" s="1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1"/>
      <c r="AF220" s="1"/>
      <c r="AG220" s="11"/>
      <c r="AH220" s="1"/>
      <c r="AI220" s="1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1"/>
      <c r="AF221" s="1"/>
      <c r="AG221" s="11"/>
      <c r="AH221" s="1"/>
      <c r="AI221" s="1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1"/>
      <c r="AF222" s="1"/>
      <c r="AG222" s="11"/>
      <c r="AH222" s="1"/>
      <c r="AI222" s="1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1"/>
      <c r="AF223" s="1"/>
      <c r="AG223" s="11"/>
      <c r="AH223" s="1"/>
      <c r="AI223" s="1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1"/>
      <c r="AF224" s="1"/>
      <c r="AG224" s="11"/>
      <c r="AH224" s="1"/>
      <c r="AI224" s="1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1"/>
      <c r="AF225" s="1"/>
      <c r="AG225" s="11"/>
      <c r="AH225" s="1"/>
      <c r="AI225" s="1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1"/>
      <c r="AF226" s="1"/>
      <c r="AG226" s="11"/>
      <c r="AH226" s="1"/>
      <c r="AI226" s="1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1"/>
      <c r="AF227" s="1"/>
      <c r="AG227" s="11"/>
      <c r="AH227" s="1"/>
      <c r="AI227" s="1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1"/>
      <c r="AF228" s="1"/>
      <c r="AG228" s="11"/>
      <c r="AH228" s="1"/>
      <c r="AI228" s="1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1"/>
      <c r="AF229" s="1"/>
      <c r="AG229" s="11"/>
      <c r="AH229" s="1"/>
      <c r="AI229" s="1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1"/>
      <c r="AF230" s="1"/>
      <c r="AG230" s="11"/>
      <c r="AH230" s="1"/>
      <c r="AI230" s="1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1"/>
      <c r="AF231" s="1"/>
      <c r="AG231" s="11"/>
      <c r="AH231" s="1"/>
      <c r="AI231" s="1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1"/>
      <c r="AF232" s="1"/>
      <c r="AG232" s="11"/>
      <c r="AH232" s="1"/>
      <c r="AI232" s="1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1"/>
      <c r="AF233" s="1"/>
      <c r="AG233" s="11"/>
      <c r="AH233" s="1"/>
      <c r="AI233" s="1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1"/>
      <c r="AF234" s="1"/>
      <c r="AG234" s="11"/>
      <c r="AH234" s="1"/>
      <c r="AI234" s="1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1"/>
      <c r="AF235" s="1"/>
      <c r="AG235" s="11"/>
      <c r="AH235" s="1"/>
      <c r="AI235" s="1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1"/>
      <c r="AF236" s="1"/>
      <c r="AG236" s="11"/>
      <c r="AH236" s="1"/>
      <c r="AI236" s="1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1"/>
      <c r="AF237" s="1"/>
      <c r="AG237" s="11"/>
      <c r="AH237" s="1"/>
      <c r="AI237" s="1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1"/>
      <c r="AF238" s="1"/>
      <c r="AG238" s="11"/>
      <c r="AH238" s="1"/>
      <c r="AI238" s="1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1"/>
      <c r="AF239" s="1"/>
      <c r="AG239" s="11"/>
      <c r="AH239" s="1"/>
      <c r="AI239" s="1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1"/>
      <c r="AF240" s="1"/>
      <c r="AG240" s="11"/>
      <c r="AH240" s="1"/>
      <c r="AI240" s="1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1"/>
      <c r="AF241" s="1"/>
      <c r="AG241" s="11"/>
      <c r="AH241" s="1"/>
      <c r="AI241" s="1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1"/>
      <c r="AF242" s="1"/>
      <c r="AG242" s="11"/>
      <c r="AH242" s="1"/>
      <c r="AI242" s="1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1"/>
      <c r="AF243" s="1"/>
      <c r="AG243" s="11"/>
      <c r="AH243" s="1"/>
      <c r="AI243" s="1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1"/>
      <c r="AF244" s="1"/>
      <c r="AG244" s="11"/>
      <c r="AH244" s="1"/>
      <c r="AI244" s="1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1"/>
      <c r="AF245" s="1"/>
      <c r="AG245" s="11"/>
      <c r="AH245" s="1"/>
      <c r="AI245" s="1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1"/>
      <c r="AF246" s="1"/>
      <c r="AG246" s="11"/>
      <c r="AH246" s="1"/>
      <c r="AI246" s="1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1"/>
      <c r="AF247" s="1"/>
      <c r="AG247" s="11"/>
      <c r="AH247" s="1"/>
      <c r="AI247" s="1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1"/>
      <c r="AF248" s="1"/>
      <c r="AG248" s="11"/>
      <c r="AH248" s="1"/>
      <c r="AI248" s="1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1"/>
      <c r="AF249" s="1"/>
      <c r="AG249" s="11"/>
      <c r="AH249" s="1"/>
      <c r="AI249" s="1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1"/>
      <c r="AF250" s="1"/>
      <c r="AG250" s="11"/>
      <c r="AH250" s="1"/>
      <c r="AI250" s="1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1"/>
      <c r="AF251" s="1"/>
      <c r="AG251" s="11"/>
      <c r="AH251" s="1"/>
      <c r="AI251" s="1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1"/>
      <c r="AF252" s="1"/>
      <c r="AG252" s="11"/>
      <c r="AH252" s="1"/>
      <c r="AI252" s="1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1"/>
      <c r="AF253" s="1"/>
      <c r="AG253" s="11"/>
      <c r="AH253" s="1"/>
      <c r="AI253" s="1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1"/>
      <c r="AF254" s="1"/>
      <c r="AG254" s="11"/>
      <c r="AH254" s="1"/>
      <c r="AI254" s="1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1"/>
      <c r="AF255" s="1"/>
      <c r="AG255" s="11"/>
      <c r="AH255" s="1"/>
      <c r="AI255" s="1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1"/>
      <c r="AF256" s="1"/>
      <c r="AG256" s="11"/>
      <c r="AH256" s="1"/>
      <c r="AI256" s="1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1"/>
      <c r="AF257" s="1"/>
      <c r="AG257" s="11"/>
      <c r="AH257" s="1"/>
      <c r="AI257" s="1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1"/>
      <c r="AF258" s="1"/>
      <c r="AG258" s="11"/>
      <c r="AH258" s="1"/>
      <c r="AI258" s="1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1"/>
      <c r="AF259" s="1"/>
      <c r="AG259" s="11"/>
      <c r="AH259" s="1"/>
      <c r="AI259" s="1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1"/>
      <c r="AF260" s="1"/>
      <c r="AG260" s="11"/>
      <c r="AH260" s="1"/>
      <c r="AI260" s="1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1"/>
      <c r="AF261" s="1"/>
      <c r="AG261" s="11"/>
      <c r="AH261" s="1"/>
      <c r="AI261" s="1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1"/>
      <c r="AF262" s="1"/>
      <c r="AG262" s="11"/>
      <c r="AH262" s="1"/>
      <c r="AI262" s="1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1"/>
      <c r="AF263" s="1"/>
      <c r="AG263" s="11"/>
      <c r="AH263" s="1"/>
      <c r="AI263" s="1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1"/>
      <c r="AF264" s="1"/>
      <c r="AG264" s="11"/>
      <c r="AH264" s="1"/>
      <c r="AI264" s="1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1"/>
      <c r="AF265" s="1"/>
      <c r="AG265" s="11"/>
      <c r="AH265" s="1"/>
      <c r="AI265" s="1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1"/>
      <c r="AF266" s="1"/>
      <c r="AG266" s="11"/>
      <c r="AH266" s="1"/>
      <c r="AI266" s="1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1"/>
      <c r="AF267" s="1"/>
      <c r="AG267" s="11"/>
      <c r="AH267" s="1"/>
      <c r="AI267" s="1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1"/>
      <c r="AF268" s="1"/>
      <c r="AG268" s="11"/>
      <c r="AH268" s="1"/>
      <c r="AI268" s="1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1"/>
      <c r="AF269" s="1"/>
      <c r="AG269" s="11"/>
      <c r="AH269" s="1"/>
      <c r="AI269" s="1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1"/>
      <c r="AF270" s="1"/>
      <c r="AG270" s="11"/>
      <c r="AH270" s="1"/>
      <c r="AI270" s="1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1"/>
      <c r="AF271" s="1"/>
      <c r="AG271" s="11"/>
      <c r="AH271" s="1"/>
      <c r="AI271" s="1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1"/>
      <c r="AF272" s="1"/>
      <c r="AG272" s="11"/>
      <c r="AH272" s="1"/>
      <c r="AI272" s="1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1"/>
      <c r="AF273" s="1"/>
      <c r="AG273" s="11"/>
      <c r="AH273" s="1"/>
      <c r="AI273" s="1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1"/>
      <c r="AF274" s="1"/>
      <c r="AG274" s="11"/>
      <c r="AH274" s="1"/>
      <c r="AI274" s="1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1"/>
      <c r="AF275" s="1"/>
      <c r="AG275" s="11"/>
      <c r="AH275" s="1"/>
      <c r="AI275" s="1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1"/>
      <c r="AF276" s="1"/>
      <c r="AG276" s="11"/>
      <c r="AH276" s="1"/>
      <c r="AI276" s="1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1"/>
      <c r="AF277" s="1"/>
      <c r="AG277" s="11"/>
      <c r="AH277" s="1"/>
      <c r="AI277" s="1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1"/>
      <c r="AF278" s="1"/>
      <c r="AG278" s="11"/>
      <c r="AH278" s="1"/>
      <c r="AI278" s="1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1"/>
      <c r="AF279" s="1"/>
      <c r="AG279" s="11"/>
      <c r="AH279" s="1"/>
      <c r="AI279" s="1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1"/>
      <c r="AF280" s="1"/>
      <c r="AG280" s="11"/>
      <c r="AH280" s="1"/>
      <c r="AI280" s="1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1"/>
      <c r="AF281" s="1"/>
      <c r="AG281" s="11"/>
      <c r="AH281" s="1"/>
      <c r="AI281" s="1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1"/>
      <c r="AF282" s="1"/>
      <c r="AG282" s="11"/>
      <c r="AH282" s="1"/>
      <c r="AI282" s="1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1"/>
      <c r="AF283" s="1"/>
      <c r="AG283" s="11"/>
      <c r="AH283" s="1"/>
      <c r="AI283" s="1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1"/>
      <c r="AF284" s="1"/>
      <c r="AG284" s="11"/>
      <c r="AH284" s="1"/>
      <c r="AI284" s="1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1"/>
      <c r="AF285" s="1"/>
      <c r="AG285" s="11"/>
      <c r="AH285" s="1"/>
      <c r="AI285" s="1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1"/>
      <c r="AF286" s="1"/>
      <c r="AG286" s="11"/>
      <c r="AH286" s="1"/>
      <c r="AI286" s="1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1"/>
      <c r="AF287" s="1"/>
      <c r="AG287" s="11"/>
      <c r="AH287" s="1"/>
      <c r="AI287" s="1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1"/>
      <c r="AF288" s="1"/>
      <c r="AG288" s="11"/>
      <c r="AH288" s="1"/>
      <c r="AI288" s="1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1"/>
      <c r="AF289" s="1"/>
      <c r="AG289" s="11"/>
      <c r="AH289" s="1"/>
      <c r="AI289" s="1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1"/>
      <c r="AF290" s="1"/>
      <c r="AG290" s="11"/>
      <c r="AH290" s="1"/>
      <c r="AI290" s="1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1"/>
      <c r="AF291" s="1"/>
      <c r="AG291" s="11"/>
      <c r="AH291" s="1"/>
      <c r="AI291" s="1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1"/>
      <c r="AF292" s="1"/>
      <c r="AG292" s="11"/>
      <c r="AH292" s="1"/>
      <c r="AI292" s="1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1"/>
      <c r="AF293" s="1"/>
      <c r="AG293" s="11"/>
      <c r="AH293" s="1"/>
      <c r="AI293" s="1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1"/>
      <c r="AF294" s="1"/>
      <c r="AG294" s="11"/>
      <c r="AH294" s="1"/>
      <c r="AI294" s="1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1"/>
      <c r="AF295" s="1"/>
      <c r="AG295" s="11"/>
      <c r="AH295" s="1"/>
      <c r="AI295" s="1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1"/>
      <c r="AF296" s="1"/>
      <c r="AG296" s="11"/>
      <c r="AH296" s="1"/>
      <c r="AI296" s="1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1"/>
      <c r="AF297" s="1"/>
      <c r="AG297" s="11"/>
      <c r="AH297" s="1"/>
      <c r="AI297" s="1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1"/>
      <c r="AF298" s="1"/>
      <c r="AG298" s="11"/>
      <c r="AH298" s="1"/>
      <c r="AI298" s="1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1"/>
      <c r="AF299" s="1"/>
      <c r="AG299" s="11"/>
      <c r="AH299" s="1"/>
      <c r="AI299" s="1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1"/>
      <c r="AF300" s="1"/>
      <c r="AG300" s="11"/>
      <c r="AH300" s="1"/>
      <c r="AI300" s="1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1"/>
      <c r="AF301" s="1"/>
      <c r="AG301" s="11"/>
      <c r="AH301" s="1"/>
      <c r="AI301" s="1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1"/>
      <c r="AF302" s="1"/>
      <c r="AG302" s="11"/>
      <c r="AH302" s="1"/>
      <c r="AI302" s="1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1"/>
      <c r="AF303" s="1"/>
      <c r="AG303" s="11"/>
      <c r="AH303" s="1"/>
      <c r="AI303" s="1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1"/>
      <c r="AF304" s="1"/>
      <c r="AG304" s="11"/>
      <c r="AH304" s="1"/>
      <c r="AI304" s="1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1"/>
      <c r="AF305" s="1"/>
      <c r="AG305" s="11"/>
      <c r="AH305" s="1"/>
      <c r="AI305" s="1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1"/>
      <c r="AF306" s="1"/>
      <c r="AG306" s="11"/>
      <c r="AH306" s="1"/>
      <c r="AI306" s="1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1"/>
      <c r="AF307" s="1"/>
      <c r="AG307" s="11"/>
      <c r="AH307" s="1"/>
      <c r="AI307" s="1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1"/>
      <c r="AF308" s="1"/>
      <c r="AG308" s="11"/>
      <c r="AH308" s="1"/>
      <c r="AI308" s="1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1"/>
      <c r="AF309" s="1"/>
      <c r="AG309" s="11"/>
      <c r="AH309" s="1"/>
      <c r="AI309" s="1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1"/>
      <c r="AF310" s="1"/>
      <c r="AG310" s="11"/>
      <c r="AH310" s="1"/>
      <c r="AI310" s="1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1"/>
      <c r="AF311" s="1"/>
      <c r="AG311" s="11"/>
      <c r="AH311" s="1"/>
      <c r="AI311" s="1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1"/>
      <c r="AF312" s="1"/>
      <c r="AG312" s="11"/>
      <c r="AH312" s="1"/>
      <c r="AI312" s="1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1"/>
      <c r="AF313" s="1"/>
      <c r="AG313" s="11"/>
      <c r="AH313" s="1"/>
      <c r="AI313" s="1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1"/>
      <c r="AF314" s="1"/>
      <c r="AG314" s="11"/>
      <c r="AH314" s="1"/>
      <c r="AI314" s="1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1"/>
      <c r="AF315" s="1"/>
      <c r="AG315" s="11"/>
      <c r="AH315" s="1"/>
      <c r="AI315" s="1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1"/>
      <c r="AF316" s="1"/>
      <c r="AG316" s="11"/>
      <c r="AH316" s="1"/>
      <c r="AI316" s="1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1"/>
      <c r="AF317" s="1"/>
      <c r="AG317" s="11"/>
      <c r="AH317" s="1"/>
      <c r="AI317" s="1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1"/>
      <c r="AF318" s="1"/>
      <c r="AG318" s="11"/>
      <c r="AH318" s="1"/>
      <c r="AI318" s="1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1"/>
      <c r="AF319" s="1"/>
      <c r="AG319" s="11"/>
      <c r="AH319" s="1"/>
      <c r="AI319" s="1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1"/>
      <c r="AF320" s="1"/>
      <c r="AG320" s="11"/>
      <c r="AH320" s="1"/>
      <c r="AI320" s="1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1"/>
      <c r="AF321" s="1"/>
      <c r="AG321" s="11"/>
      <c r="AH321" s="1"/>
      <c r="AI321" s="1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1"/>
      <c r="AF322" s="1"/>
      <c r="AG322" s="11"/>
      <c r="AH322" s="1"/>
      <c r="AI322" s="1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1"/>
      <c r="AF323" s="1"/>
      <c r="AG323" s="11"/>
      <c r="AH323" s="1"/>
      <c r="AI323" s="1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1"/>
      <c r="AF324" s="1"/>
      <c r="AG324" s="11"/>
      <c r="AH324" s="1"/>
      <c r="AI324" s="1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1"/>
      <c r="AF325" s="1"/>
      <c r="AG325" s="11"/>
      <c r="AH325" s="1"/>
      <c r="AI325" s="1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1"/>
      <c r="AF326" s="1"/>
      <c r="AG326" s="11"/>
      <c r="AH326" s="1"/>
      <c r="AI326" s="1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1"/>
      <c r="AF327" s="1"/>
      <c r="AG327" s="11"/>
      <c r="AH327" s="1"/>
      <c r="AI327" s="1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1"/>
      <c r="AF328" s="1"/>
      <c r="AG328" s="11"/>
      <c r="AH328" s="1"/>
      <c r="AI328" s="1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1"/>
      <c r="AF329" s="1"/>
      <c r="AG329" s="11"/>
      <c r="AH329" s="1"/>
      <c r="AI329" s="1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1"/>
      <c r="AF330" s="1"/>
      <c r="AG330" s="11"/>
      <c r="AH330" s="1"/>
      <c r="AI330" s="1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1"/>
      <c r="AF331" s="1"/>
      <c r="AG331" s="11"/>
      <c r="AH331" s="1"/>
      <c r="AI331" s="1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1"/>
      <c r="AF332" s="1"/>
      <c r="AG332" s="11"/>
      <c r="AH332" s="1"/>
      <c r="AI332" s="1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1"/>
      <c r="AF333" s="1"/>
      <c r="AG333" s="11"/>
      <c r="AH333" s="1"/>
      <c r="AI333" s="1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1"/>
      <c r="AF334" s="1"/>
      <c r="AG334" s="11"/>
      <c r="AH334" s="1"/>
      <c r="AI334" s="1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1"/>
      <c r="AF335" s="1"/>
      <c r="AG335" s="11"/>
      <c r="AH335" s="1"/>
      <c r="AI335" s="1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1"/>
      <c r="AF336" s="1"/>
      <c r="AG336" s="11"/>
      <c r="AH336" s="1"/>
      <c r="AI336" s="1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1"/>
      <c r="AF337" s="1"/>
      <c r="AG337" s="11"/>
      <c r="AH337" s="1"/>
      <c r="AI337" s="1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1"/>
      <c r="AF338" s="1"/>
      <c r="AG338" s="11"/>
      <c r="AH338" s="1"/>
      <c r="AI338" s="1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1"/>
      <c r="AF339" s="1"/>
      <c r="AG339" s="11"/>
      <c r="AH339" s="1"/>
      <c r="AI339" s="1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1"/>
      <c r="AF340" s="1"/>
      <c r="AG340" s="11"/>
      <c r="AH340" s="1"/>
      <c r="AI340" s="1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1"/>
      <c r="AF341" s="1"/>
      <c r="AG341" s="11"/>
      <c r="AH341" s="1"/>
      <c r="AI341" s="1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1"/>
      <c r="AF342" s="1"/>
      <c r="AG342" s="11"/>
      <c r="AH342" s="1"/>
      <c r="AI342" s="1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1"/>
      <c r="AF343" s="1"/>
      <c r="AG343" s="11"/>
      <c r="AH343" s="1"/>
      <c r="AI343" s="1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1"/>
      <c r="AF344" s="1"/>
      <c r="AG344" s="11"/>
      <c r="AH344" s="1"/>
      <c r="AI344" s="1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1"/>
      <c r="AF345" s="1"/>
      <c r="AG345" s="11"/>
      <c r="AH345" s="1"/>
      <c r="AI345" s="1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1"/>
      <c r="AF346" s="1"/>
      <c r="AG346" s="11"/>
      <c r="AH346" s="1"/>
      <c r="AI346" s="1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1"/>
      <c r="AF347" s="1"/>
      <c r="AG347" s="11"/>
      <c r="AH347" s="1"/>
      <c r="AI347" s="1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1"/>
      <c r="AF348" s="1"/>
      <c r="AG348" s="11"/>
      <c r="AH348" s="1"/>
      <c r="AI348" s="1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1"/>
      <c r="AF349" s="1"/>
      <c r="AG349" s="11"/>
      <c r="AH349" s="1"/>
      <c r="AI349" s="1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1"/>
      <c r="AF350" s="1"/>
      <c r="AG350" s="11"/>
      <c r="AH350" s="1"/>
      <c r="AI350" s="1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1"/>
      <c r="AF351" s="1"/>
      <c r="AG351" s="11"/>
      <c r="AH351" s="1"/>
      <c r="AI351" s="1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1"/>
      <c r="AF352" s="1"/>
      <c r="AG352" s="11"/>
      <c r="AH352" s="1"/>
      <c r="AI352" s="1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1"/>
      <c r="AF353" s="1"/>
      <c r="AG353" s="11"/>
      <c r="AH353" s="1"/>
      <c r="AI353" s="1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1"/>
      <c r="AF354" s="1"/>
      <c r="AG354" s="11"/>
      <c r="AH354" s="1"/>
      <c r="AI354" s="1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1"/>
      <c r="AF355" s="1"/>
      <c r="AG355" s="11"/>
      <c r="AH355" s="1"/>
      <c r="AI355" s="1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1"/>
      <c r="AF356" s="1"/>
      <c r="AG356" s="11"/>
      <c r="AH356" s="1"/>
      <c r="AI356" s="1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1"/>
      <c r="AF357" s="1"/>
      <c r="AG357" s="11"/>
      <c r="AH357" s="1"/>
      <c r="AI357" s="1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1"/>
      <c r="AF358" s="1"/>
      <c r="AG358" s="11"/>
      <c r="AH358" s="1"/>
      <c r="AI358" s="1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1"/>
      <c r="AF359" s="1"/>
      <c r="AG359" s="11"/>
      <c r="AH359" s="1"/>
      <c r="AI359" s="1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1"/>
      <c r="AF360" s="1"/>
      <c r="AG360" s="11"/>
      <c r="AH360" s="1"/>
      <c r="AI360" s="1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1"/>
      <c r="AF361" s="1"/>
      <c r="AG361" s="11"/>
      <c r="AH361" s="1"/>
      <c r="AI361" s="1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1"/>
      <c r="AF362" s="1"/>
      <c r="AG362" s="11"/>
      <c r="AH362" s="1"/>
      <c r="AI362" s="1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1"/>
      <c r="AF363" s="1"/>
      <c r="AG363" s="11"/>
      <c r="AH363" s="1"/>
      <c r="AI363" s="1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1"/>
      <c r="AF364" s="1"/>
      <c r="AG364" s="11"/>
      <c r="AH364" s="1"/>
      <c r="AI364" s="1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1"/>
      <c r="AF365" s="1"/>
      <c r="AG365" s="11"/>
      <c r="AH365" s="1"/>
      <c r="AI365" s="1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1"/>
      <c r="AF366" s="1"/>
      <c r="AG366" s="11"/>
      <c r="AH366" s="1"/>
      <c r="AI366" s="1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1"/>
      <c r="AF367" s="1"/>
      <c r="AG367" s="11"/>
      <c r="AH367" s="1"/>
      <c r="AI367" s="1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1"/>
      <c r="AF368" s="1"/>
      <c r="AG368" s="11"/>
      <c r="AH368" s="1"/>
      <c r="AI368" s="1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1"/>
      <c r="AF369" s="1"/>
      <c r="AG369" s="11"/>
      <c r="AH369" s="1"/>
      <c r="AI369" s="1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1"/>
      <c r="AF370" s="1"/>
      <c r="AG370" s="11"/>
      <c r="AH370" s="1"/>
      <c r="AI370" s="1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1"/>
      <c r="AF371" s="1"/>
      <c r="AG371" s="11"/>
      <c r="AH371" s="1"/>
      <c r="AI371" s="1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1"/>
      <c r="AF372" s="1"/>
      <c r="AG372" s="11"/>
      <c r="AH372" s="1"/>
      <c r="AI372" s="1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1"/>
      <c r="AF373" s="1"/>
      <c r="AG373" s="11"/>
      <c r="AH373" s="1"/>
      <c r="AI373" s="1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1"/>
      <c r="AF374" s="1"/>
      <c r="AG374" s="11"/>
      <c r="AH374" s="1"/>
      <c r="AI374" s="1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1"/>
      <c r="AF375" s="1"/>
      <c r="AG375" s="11"/>
      <c r="AH375" s="1"/>
      <c r="AI375" s="1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1"/>
      <c r="AF376" s="1"/>
      <c r="AG376" s="11"/>
      <c r="AH376" s="1"/>
      <c r="AI376" s="1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1"/>
      <c r="AF377" s="1"/>
      <c r="AG377" s="11"/>
      <c r="AH377" s="1"/>
      <c r="AI377" s="1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1"/>
      <c r="AF378" s="1"/>
      <c r="AG378" s="11"/>
      <c r="AH378" s="1"/>
      <c r="AI378" s="1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1"/>
      <c r="AF379" s="1"/>
      <c r="AG379" s="11"/>
      <c r="AH379" s="1"/>
      <c r="AI379" s="1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1"/>
      <c r="AF380" s="1"/>
      <c r="AG380" s="11"/>
      <c r="AH380" s="1"/>
      <c r="AI380" s="1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1"/>
      <c r="AF381" s="1"/>
      <c r="AG381" s="11"/>
      <c r="AH381" s="1"/>
      <c r="AI381" s="1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1"/>
      <c r="AF382" s="1"/>
      <c r="AG382" s="11"/>
      <c r="AH382" s="1"/>
      <c r="AI382" s="1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1"/>
      <c r="AF383" s="1"/>
      <c r="AG383" s="11"/>
      <c r="AH383" s="1"/>
      <c r="AI383" s="1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1"/>
      <c r="AF384" s="1"/>
      <c r="AG384" s="11"/>
      <c r="AH384" s="1"/>
      <c r="AI384" s="1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1"/>
      <c r="AF385" s="1"/>
      <c r="AG385" s="11"/>
      <c r="AH385" s="1"/>
      <c r="AI385" s="1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1"/>
      <c r="AF386" s="1"/>
      <c r="AG386" s="11"/>
      <c r="AH386" s="1"/>
      <c r="AI386" s="1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1"/>
      <c r="AF387" s="1"/>
      <c r="AG387" s="11"/>
      <c r="AH387" s="1"/>
      <c r="AI387" s="1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1"/>
      <c r="AF388" s="1"/>
      <c r="AG388" s="11"/>
      <c r="AH388" s="1"/>
      <c r="AI388" s="1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1"/>
      <c r="AF389" s="1"/>
      <c r="AG389" s="11"/>
      <c r="AH389" s="1"/>
      <c r="AI389" s="1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1"/>
      <c r="AF390" s="1"/>
      <c r="AG390" s="11"/>
      <c r="AH390" s="1"/>
      <c r="AI390" s="1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1"/>
      <c r="AF391" s="1"/>
      <c r="AG391" s="11"/>
      <c r="AH391" s="1"/>
      <c r="AI391" s="1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1"/>
      <c r="AF392" s="1"/>
      <c r="AG392" s="11"/>
      <c r="AH392" s="1"/>
      <c r="AI392" s="1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1"/>
      <c r="AF393" s="1"/>
      <c r="AG393" s="11"/>
      <c r="AH393" s="1"/>
      <c r="AI393" s="1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1"/>
      <c r="AF394" s="1"/>
      <c r="AG394" s="11"/>
      <c r="AH394" s="1"/>
      <c r="AI394" s="1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1"/>
      <c r="AF395" s="1"/>
      <c r="AG395" s="11"/>
      <c r="AH395" s="1"/>
      <c r="AI395" s="1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1"/>
      <c r="AF396" s="1"/>
      <c r="AG396" s="11"/>
      <c r="AH396" s="1"/>
      <c r="AI396" s="1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1"/>
      <c r="AF397" s="1"/>
      <c r="AG397" s="11"/>
      <c r="AH397" s="1"/>
      <c r="AI397" s="1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1"/>
      <c r="AF398" s="1"/>
      <c r="AG398" s="11"/>
      <c r="AH398" s="1"/>
      <c r="AI398" s="1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1"/>
      <c r="AF399" s="1"/>
      <c r="AG399" s="11"/>
      <c r="AH399" s="1"/>
      <c r="AI399" s="1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1"/>
      <c r="AF400" s="1"/>
      <c r="AG400" s="11"/>
      <c r="AH400" s="1"/>
      <c r="AI400" s="1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1"/>
      <c r="AF401" s="1"/>
      <c r="AG401" s="11"/>
      <c r="AH401" s="1"/>
      <c r="AI401" s="1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1"/>
      <c r="AF402" s="1"/>
      <c r="AG402" s="11"/>
      <c r="AH402" s="1"/>
      <c r="AI402" s="1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1"/>
      <c r="AF403" s="1"/>
      <c r="AG403" s="11"/>
      <c r="AH403" s="1"/>
      <c r="AI403" s="1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1"/>
      <c r="AF404" s="1"/>
      <c r="AG404" s="11"/>
      <c r="AH404" s="1"/>
      <c r="AI404" s="1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1"/>
      <c r="AF405" s="1"/>
      <c r="AG405" s="11"/>
      <c r="AH405" s="1"/>
      <c r="AI405" s="1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1"/>
      <c r="AF406" s="1"/>
      <c r="AG406" s="11"/>
      <c r="AH406" s="1"/>
      <c r="AI406" s="1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1"/>
      <c r="AF407" s="1"/>
      <c r="AG407" s="11"/>
      <c r="AH407" s="1"/>
      <c r="AI407" s="1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1"/>
      <c r="AF408" s="1"/>
      <c r="AG408" s="11"/>
      <c r="AH408" s="1"/>
      <c r="AI408" s="1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1"/>
      <c r="AF409" s="1"/>
      <c r="AG409" s="11"/>
      <c r="AH409" s="1"/>
      <c r="AI409" s="1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1"/>
      <c r="AF410" s="1"/>
      <c r="AG410" s="11"/>
      <c r="AH410" s="1"/>
      <c r="AI410" s="1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1"/>
      <c r="AF411" s="1"/>
      <c r="AG411" s="11"/>
      <c r="AH411" s="1"/>
      <c r="AI411" s="1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1"/>
      <c r="AF412" s="1"/>
      <c r="AG412" s="11"/>
      <c r="AH412" s="1"/>
      <c r="AI412" s="1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1"/>
      <c r="AF413" s="1"/>
      <c r="AG413" s="11"/>
      <c r="AH413" s="1"/>
      <c r="AI413" s="1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1"/>
      <c r="AF414" s="1"/>
      <c r="AG414" s="11"/>
      <c r="AH414" s="1"/>
      <c r="AI414" s="1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1"/>
      <c r="AF415" s="1"/>
      <c r="AG415" s="11"/>
      <c r="AH415" s="1"/>
      <c r="AI415" s="1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1"/>
      <c r="AF416" s="1"/>
      <c r="AG416" s="11"/>
      <c r="AH416" s="1"/>
      <c r="AI416" s="1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1"/>
      <c r="AF417" s="1"/>
      <c r="AG417" s="11"/>
      <c r="AH417" s="1"/>
      <c r="AI417" s="1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1"/>
      <c r="AF418" s="1"/>
      <c r="AG418" s="11"/>
      <c r="AH418" s="1"/>
      <c r="AI418" s="1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1"/>
      <c r="AF419" s="1"/>
      <c r="AG419" s="11"/>
      <c r="AH419" s="1"/>
      <c r="AI419" s="1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1"/>
      <c r="AF420" s="1"/>
      <c r="AG420" s="11"/>
      <c r="AH420" s="1"/>
      <c r="AI420" s="1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1"/>
      <c r="AF421" s="1"/>
      <c r="AG421" s="11"/>
      <c r="AH421" s="1"/>
      <c r="AI421" s="1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1"/>
      <c r="AF422" s="1"/>
      <c r="AG422" s="11"/>
      <c r="AH422" s="1"/>
      <c r="AI422" s="1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1"/>
      <c r="AF423" s="1"/>
      <c r="AG423" s="11"/>
      <c r="AH423" s="1"/>
      <c r="AI423" s="1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1"/>
      <c r="AF424" s="1"/>
      <c r="AG424" s="11"/>
      <c r="AH424" s="1"/>
      <c r="AI424" s="1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1"/>
      <c r="AF425" s="1"/>
      <c r="AG425" s="11"/>
      <c r="AH425" s="1"/>
      <c r="AI425" s="1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1"/>
      <c r="AF426" s="1"/>
      <c r="AG426" s="11"/>
      <c r="AH426" s="1"/>
      <c r="AI426" s="1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1"/>
      <c r="AF427" s="1"/>
      <c r="AG427" s="11"/>
      <c r="AH427" s="1"/>
      <c r="AI427" s="1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1"/>
      <c r="AF428" s="1"/>
      <c r="AG428" s="11"/>
      <c r="AH428" s="1"/>
      <c r="AI428" s="1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1"/>
      <c r="AF429" s="1"/>
      <c r="AG429" s="11"/>
      <c r="AH429" s="1"/>
      <c r="AI429" s="1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1"/>
      <c r="AF430" s="1"/>
      <c r="AG430" s="11"/>
      <c r="AH430" s="1"/>
      <c r="AI430" s="1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1"/>
      <c r="AF431" s="1"/>
      <c r="AG431" s="11"/>
      <c r="AH431" s="1"/>
      <c r="AI431" s="1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1"/>
      <c r="AF432" s="1"/>
      <c r="AG432" s="11"/>
      <c r="AH432" s="1"/>
      <c r="AI432" s="1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1"/>
      <c r="AF433" s="1"/>
      <c r="AG433" s="11"/>
      <c r="AH433" s="1"/>
      <c r="AI433" s="1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1"/>
      <c r="AF434" s="1"/>
      <c r="AG434" s="11"/>
      <c r="AH434" s="1"/>
      <c r="AI434" s="1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1"/>
      <c r="AF435" s="1"/>
      <c r="AG435" s="11"/>
      <c r="AH435" s="1"/>
      <c r="AI435" s="1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1"/>
      <c r="AF436" s="1"/>
      <c r="AG436" s="11"/>
      <c r="AH436" s="1"/>
      <c r="AI436" s="1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1"/>
      <c r="AF437" s="1"/>
      <c r="AG437" s="11"/>
      <c r="AH437" s="1"/>
      <c r="AI437" s="1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1"/>
      <c r="AF438" s="1"/>
      <c r="AG438" s="11"/>
      <c r="AH438" s="1"/>
      <c r="AI438" s="1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1"/>
      <c r="AF439" s="1"/>
      <c r="AG439" s="11"/>
      <c r="AH439" s="1"/>
      <c r="AI439" s="1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1"/>
      <c r="AF440" s="1"/>
      <c r="AG440" s="11"/>
      <c r="AH440" s="1"/>
      <c r="AI440" s="1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1"/>
      <c r="AF441" s="1"/>
      <c r="AG441" s="11"/>
      <c r="AH441" s="1"/>
      <c r="AI441" s="1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1"/>
      <c r="AF442" s="1"/>
      <c r="AG442" s="11"/>
      <c r="AH442" s="1"/>
      <c r="AI442" s="1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1"/>
      <c r="AF443" s="1"/>
      <c r="AG443" s="11"/>
      <c r="AH443" s="1"/>
      <c r="AI443" s="1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1"/>
      <c r="AF444" s="1"/>
      <c r="AG444" s="11"/>
      <c r="AH444" s="1"/>
      <c r="AI444" s="1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1"/>
      <c r="AF445" s="1"/>
      <c r="AG445" s="11"/>
      <c r="AH445" s="1"/>
      <c r="AI445" s="1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1"/>
      <c r="AF446" s="1"/>
      <c r="AG446" s="11"/>
      <c r="AH446" s="1"/>
      <c r="AI446" s="1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1"/>
      <c r="AF447" s="1"/>
      <c r="AG447" s="11"/>
      <c r="AH447" s="1"/>
      <c r="AI447" s="1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1"/>
      <c r="AF448" s="1"/>
      <c r="AG448" s="11"/>
      <c r="AH448" s="1"/>
      <c r="AI448" s="1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1"/>
      <c r="AF449" s="1"/>
      <c r="AG449" s="11"/>
      <c r="AH449" s="1"/>
      <c r="AI449" s="1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1"/>
      <c r="AF450" s="1"/>
      <c r="AG450" s="11"/>
      <c r="AH450" s="1"/>
      <c r="AI450" s="1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1"/>
      <c r="AF451" s="1"/>
      <c r="AG451" s="11"/>
      <c r="AH451" s="1"/>
      <c r="AI451" s="1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1"/>
      <c r="AF452" s="1"/>
      <c r="AG452" s="11"/>
      <c r="AH452" s="1"/>
      <c r="AI452" s="1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1"/>
      <c r="AF453" s="1"/>
      <c r="AG453" s="11"/>
      <c r="AH453" s="1"/>
      <c r="AI453" s="1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1"/>
      <c r="AF454" s="1"/>
      <c r="AG454" s="11"/>
      <c r="AH454" s="1"/>
      <c r="AI454" s="1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1"/>
      <c r="AF455" s="1"/>
      <c r="AG455" s="11"/>
      <c r="AH455" s="1"/>
      <c r="AI455" s="1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1"/>
      <c r="AF456" s="1"/>
      <c r="AG456" s="11"/>
      <c r="AH456" s="1"/>
      <c r="AI456" s="1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1"/>
      <c r="AF457" s="1"/>
      <c r="AG457" s="11"/>
      <c r="AH457" s="1"/>
      <c r="AI457" s="1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1"/>
      <c r="AF458" s="1"/>
      <c r="AG458" s="11"/>
      <c r="AH458" s="1"/>
      <c r="AI458" s="1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1"/>
      <c r="AF459" s="1"/>
      <c r="AG459" s="11"/>
      <c r="AH459" s="1"/>
      <c r="AI459" s="1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1"/>
      <c r="AF460" s="1"/>
      <c r="AG460" s="11"/>
      <c r="AH460" s="1"/>
      <c r="AI460" s="1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1"/>
      <c r="AF461" s="1"/>
      <c r="AG461" s="11"/>
      <c r="AH461" s="1"/>
      <c r="AI461" s="1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1"/>
      <c r="AF462" s="1"/>
      <c r="AG462" s="11"/>
      <c r="AH462" s="1"/>
      <c r="AI462" s="1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1"/>
      <c r="AF463" s="1"/>
      <c r="AG463" s="11"/>
      <c r="AH463" s="1"/>
      <c r="AI463" s="1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1"/>
      <c r="AF464" s="1"/>
      <c r="AG464" s="11"/>
      <c r="AH464" s="1"/>
      <c r="AI464" s="1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1"/>
      <c r="AF465" s="1"/>
      <c r="AG465" s="11"/>
      <c r="AH465" s="1"/>
      <c r="AI465" s="1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1"/>
      <c r="AF466" s="1"/>
      <c r="AG466" s="11"/>
      <c r="AH466" s="1"/>
      <c r="AI466" s="1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1"/>
      <c r="AF467" s="1"/>
      <c r="AG467" s="11"/>
      <c r="AH467" s="1"/>
      <c r="AI467" s="1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1"/>
      <c r="AF468" s="1"/>
      <c r="AG468" s="11"/>
      <c r="AH468" s="1"/>
      <c r="AI468" s="1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1"/>
      <c r="AF469" s="1"/>
      <c r="AG469" s="11"/>
      <c r="AH469" s="1"/>
      <c r="AI469" s="1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1"/>
      <c r="AF470" s="1"/>
      <c r="AG470" s="11"/>
      <c r="AH470" s="1"/>
      <c r="AI470" s="1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1"/>
      <c r="AF471" s="1"/>
      <c r="AG471" s="11"/>
      <c r="AH471" s="1"/>
      <c r="AI471" s="1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1"/>
      <c r="AF472" s="1"/>
      <c r="AG472" s="11"/>
      <c r="AH472" s="1"/>
      <c r="AI472" s="1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1"/>
      <c r="AF473" s="1"/>
      <c r="AG473" s="11"/>
      <c r="AH473" s="1"/>
      <c r="AI473" s="1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1"/>
      <c r="AF474" s="1"/>
      <c r="AG474" s="11"/>
      <c r="AH474" s="1"/>
      <c r="AI474" s="1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1"/>
      <c r="AF475" s="1"/>
      <c r="AG475" s="11"/>
      <c r="AH475" s="1"/>
      <c r="AI475" s="1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1"/>
      <c r="AF476" s="1"/>
      <c r="AG476" s="11"/>
      <c r="AH476" s="1"/>
      <c r="AI476" s="1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1"/>
      <c r="AF477" s="1"/>
      <c r="AG477" s="11"/>
      <c r="AH477" s="1"/>
      <c r="AI477" s="1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1"/>
      <c r="AF478" s="1"/>
      <c r="AG478" s="11"/>
      <c r="AH478" s="1"/>
      <c r="AI478" s="1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1"/>
      <c r="AF479" s="1"/>
      <c r="AG479" s="11"/>
      <c r="AH479" s="1"/>
      <c r="AI479" s="1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1"/>
      <c r="AF480" s="1"/>
      <c r="AG480" s="11"/>
      <c r="AH480" s="1"/>
      <c r="AI480" s="1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1"/>
      <c r="AF481" s="1"/>
      <c r="AG481" s="11"/>
      <c r="AH481" s="1"/>
      <c r="AI481" s="1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1"/>
      <c r="AF482" s="1"/>
      <c r="AG482" s="11"/>
      <c r="AH482" s="1"/>
      <c r="AI482" s="1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1"/>
      <c r="AF483" s="1"/>
      <c r="AG483" s="11"/>
      <c r="AH483" s="1"/>
      <c r="AI483" s="1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1"/>
      <c r="AF484" s="1"/>
      <c r="AG484" s="11"/>
      <c r="AH484" s="1"/>
      <c r="AI484" s="1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1"/>
      <c r="AF485" s="1"/>
      <c r="AG485" s="11"/>
      <c r="AH485" s="1"/>
      <c r="AI485" s="1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1"/>
      <c r="AF486" s="1"/>
      <c r="AG486" s="11"/>
      <c r="AH486" s="1"/>
      <c r="AI486" s="1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1"/>
      <c r="AF487" s="1"/>
      <c r="AG487" s="11"/>
      <c r="AH487" s="1"/>
      <c r="AI487" s="1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1"/>
      <c r="AF488" s="1"/>
      <c r="AG488" s="11"/>
      <c r="AH488" s="1"/>
      <c r="AI488" s="1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1"/>
      <c r="AF489" s="1"/>
      <c r="AG489" s="11"/>
      <c r="AH489" s="1"/>
      <c r="AI489" s="1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1"/>
      <c r="AF490" s="1"/>
      <c r="AG490" s="11"/>
      <c r="AH490" s="1"/>
      <c r="AI490" s="1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1"/>
      <c r="AF491" s="1"/>
      <c r="AG491" s="11"/>
      <c r="AH491" s="1"/>
      <c r="AI491" s="1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1"/>
      <c r="AF492" s="1"/>
      <c r="AG492" s="11"/>
      <c r="AH492" s="1"/>
      <c r="AI492" s="1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1"/>
      <c r="AF493" s="1"/>
      <c r="AG493" s="11"/>
      <c r="AH493" s="1"/>
      <c r="AI493" s="1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1"/>
      <c r="AF494" s="1"/>
      <c r="AG494" s="11"/>
      <c r="AH494" s="1"/>
      <c r="AI494" s="1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1"/>
      <c r="AF495" s="1"/>
      <c r="AG495" s="11"/>
      <c r="AH495" s="1"/>
      <c r="AI495" s="1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1"/>
      <c r="AF496" s="1"/>
      <c r="AG496" s="11"/>
      <c r="AH496" s="1"/>
      <c r="AI496" s="1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1"/>
      <c r="AF497" s="1"/>
      <c r="AG497" s="11"/>
      <c r="AH497" s="1"/>
      <c r="AI497" s="1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1"/>
      <c r="AF498" s="1"/>
      <c r="AG498" s="11"/>
      <c r="AH498" s="1"/>
      <c r="AI498" s="1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1"/>
      <c r="AF499" s="1"/>
      <c r="AG499" s="11"/>
      <c r="AH499" s="1"/>
      <c r="AI499" s="1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</sheetData>
  <autoFilter ref="A3:AL78" xr:uid="{0311A2F4-E5B3-4C8C-9F99-426CBDFB851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2024-09-26T13:07:03Z</dcterms:created>
  <dcterms:modified xsi:type="dcterms:W3CDTF">2024-09-27T11:19:30Z</dcterms:modified>
</cp:coreProperties>
</file>