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3,10,24 ПОКОМ ЗПФ филиалы\"/>
    </mc:Choice>
  </mc:AlternateContent>
  <xr:revisionPtr revIDLastSave="0" documentId="13_ncr:1_{AFFF0069-5F50-4FF6-AB31-18F415C5D0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definedNames>
    <definedName name="_xlnm._FilterDatabase" localSheetId="0" hidden="1">Sheet!$A$3:$AG$82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1" i="1" l="1"/>
  <c r="F80" i="1"/>
  <c r="E80" i="1"/>
  <c r="F34" i="1"/>
  <c r="E34" i="1"/>
  <c r="AG82" i="1"/>
  <c r="AF82" i="1"/>
  <c r="AG80" i="1"/>
  <c r="AF80" i="1"/>
  <c r="AG79" i="1"/>
  <c r="AF79" i="1"/>
  <c r="AG78" i="1"/>
  <c r="AF78" i="1"/>
  <c r="AG77" i="1"/>
  <c r="AF77" i="1"/>
  <c r="AG76" i="1"/>
  <c r="AF76" i="1"/>
  <c r="AG75" i="1"/>
  <c r="AF75" i="1"/>
  <c r="AG74" i="1"/>
  <c r="AF74" i="1"/>
  <c r="AG73" i="1"/>
  <c r="AF73" i="1"/>
  <c r="AG72" i="1"/>
  <c r="AF72" i="1"/>
  <c r="AG71" i="1"/>
  <c r="AF71" i="1"/>
  <c r="AG70" i="1"/>
  <c r="AF70" i="1"/>
  <c r="AG69" i="1"/>
  <c r="AF69" i="1"/>
  <c r="AG67" i="1"/>
  <c r="AF67" i="1"/>
  <c r="AG66" i="1"/>
  <c r="AF66" i="1"/>
  <c r="AG65" i="1"/>
  <c r="AF65" i="1"/>
  <c r="AG63" i="1"/>
  <c r="AF63" i="1"/>
  <c r="AG62" i="1"/>
  <c r="AF62" i="1"/>
  <c r="AG61" i="1"/>
  <c r="AF61" i="1"/>
  <c r="AG60" i="1"/>
  <c r="AF60" i="1"/>
  <c r="AG59" i="1"/>
  <c r="AF59" i="1"/>
  <c r="AG58" i="1"/>
  <c r="AF58" i="1"/>
  <c r="AG57" i="1"/>
  <c r="AF57" i="1"/>
  <c r="AG56" i="1"/>
  <c r="AF56" i="1"/>
  <c r="AG55" i="1"/>
  <c r="AF55" i="1"/>
  <c r="AG54" i="1"/>
  <c r="AF54" i="1"/>
  <c r="AG53" i="1"/>
  <c r="AF53" i="1"/>
  <c r="AG52" i="1"/>
  <c r="AF52" i="1"/>
  <c r="AG51" i="1"/>
  <c r="AF51" i="1"/>
  <c r="AG50" i="1"/>
  <c r="AF50" i="1"/>
  <c r="AG49" i="1"/>
  <c r="AF49" i="1"/>
  <c r="AG48" i="1"/>
  <c r="AF48" i="1"/>
  <c r="AG47" i="1"/>
  <c r="AF47" i="1"/>
  <c r="AG46" i="1"/>
  <c r="AF46" i="1"/>
  <c r="AG45" i="1"/>
  <c r="AF45" i="1"/>
  <c r="AG44" i="1"/>
  <c r="AF44" i="1"/>
  <c r="AG43" i="1"/>
  <c r="AF43" i="1"/>
  <c r="AG42" i="1"/>
  <c r="AF42" i="1"/>
  <c r="AG41" i="1"/>
  <c r="AF41" i="1"/>
  <c r="AG40" i="1"/>
  <c r="AF40" i="1"/>
  <c r="AG39" i="1"/>
  <c r="AF39" i="1"/>
  <c r="AG38" i="1"/>
  <c r="AF38" i="1"/>
  <c r="AG37" i="1"/>
  <c r="AF37" i="1"/>
  <c r="AG36" i="1"/>
  <c r="AF36" i="1"/>
  <c r="AG35" i="1"/>
  <c r="AF35" i="1"/>
  <c r="AG34" i="1"/>
  <c r="AF34" i="1"/>
  <c r="AG32" i="1"/>
  <c r="AF32" i="1"/>
  <c r="AG31" i="1"/>
  <c r="AF31" i="1"/>
  <c r="AG30" i="1"/>
  <c r="AF30" i="1"/>
  <c r="AG29" i="1"/>
  <c r="AF29" i="1"/>
  <c r="AG28" i="1"/>
  <c r="AF28" i="1"/>
  <c r="AG27" i="1"/>
  <c r="AF27" i="1"/>
  <c r="AG26" i="1"/>
  <c r="AF26" i="1"/>
  <c r="AG25" i="1"/>
  <c r="AF25" i="1"/>
  <c r="AG24" i="1"/>
  <c r="AF24" i="1"/>
  <c r="AG23" i="1"/>
  <c r="AF23" i="1"/>
  <c r="AG19" i="1"/>
  <c r="AF19" i="1"/>
  <c r="AG18" i="1"/>
  <c r="AF18" i="1"/>
  <c r="AG16" i="1"/>
  <c r="AF16" i="1"/>
  <c r="AG15" i="1"/>
  <c r="AF15" i="1"/>
  <c r="AG14" i="1"/>
  <c r="AF14" i="1"/>
  <c r="AG13" i="1"/>
  <c r="AF13" i="1"/>
  <c r="AG12" i="1"/>
  <c r="AF12" i="1"/>
  <c r="AG11" i="1"/>
  <c r="AF11" i="1"/>
  <c r="AG10" i="1"/>
  <c r="AF10" i="1"/>
  <c r="AG9" i="1"/>
  <c r="AF9" i="1"/>
  <c r="AG8" i="1"/>
  <c r="AF8" i="1"/>
  <c r="AG7" i="1"/>
  <c r="AF7" i="1"/>
  <c r="AB14" i="1"/>
  <c r="AB15" i="1"/>
  <c r="AB16" i="1"/>
  <c r="AB17" i="1"/>
  <c r="AB20" i="1"/>
  <c r="AB22" i="1"/>
  <c r="AB33" i="1"/>
  <c r="AB38" i="1"/>
  <c r="AB39" i="1"/>
  <c r="AB40" i="1"/>
  <c r="AB42" i="1"/>
  <c r="AB43" i="1"/>
  <c r="AB44" i="1"/>
  <c r="AB47" i="1"/>
  <c r="AB64" i="1"/>
  <c r="AB65" i="1"/>
  <c r="AB66" i="1"/>
  <c r="AB67" i="1"/>
  <c r="AB68" i="1"/>
  <c r="AB81" i="1"/>
  <c r="AB6" i="1"/>
  <c r="AD12" i="1" l="1"/>
  <c r="AE12" i="1" s="1"/>
  <c r="AD24" i="1"/>
  <c r="AE24" i="1" s="1"/>
  <c r="AD48" i="1"/>
  <c r="AE48" i="1" s="1"/>
  <c r="AD52" i="1"/>
  <c r="AE52" i="1" s="1"/>
  <c r="AD60" i="1"/>
  <c r="AE60" i="1" s="1"/>
  <c r="AD82" i="1"/>
  <c r="AE82" i="1" s="1"/>
  <c r="Q60" i="1"/>
  <c r="O7" i="1"/>
  <c r="P7" i="1" s="1"/>
  <c r="O8" i="1"/>
  <c r="O9" i="1"/>
  <c r="P9" i="1" s="1"/>
  <c r="O10" i="1"/>
  <c r="O11" i="1"/>
  <c r="P11" i="1" s="1"/>
  <c r="O12" i="1"/>
  <c r="AB12" i="1" s="1"/>
  <c r="O13" i="1"/>
  <c r="P13" i="1" s="1"/>
  <c r="O14" i="1"/>
  <c r="O15" i="1"/>
  <c r="O16" i="1"/>
  <c r="O17" i="1"/>
  <c r="O18" i="1"/>
  <c r="P18" i="1" s="1"/>
  <c r="AB18" i="1" s="1"/>
  <c r="O19" i="1"/>
  <c r="P19" i="1" s="1"/>
  <c r="O20" i="1"/>
  <c r="O21" i="1"/>
  <c r="O22" i="1"/>
  <c r="O23" i="1"/>
  <c r="P23" i="1" s="1"/>
  <c r="O24" i="1"/>
  <c r="AB24" i="1" s="1"/>
  <c r="O25" i="1"/>
  <c r="O26" i="1"/>
  <c r="O27" i="1"/>
  <c r="O28" i="1"/>
  <c r="O29" i="1"/>
  <c r="P29" i="1" s="1"/>
  <c r="O30" i="1"/>
  <c r="O31" i="1"/>
  <c r="O32" i="1"/>
  <c r="P32" i="1" s="1"/>
  <c r="AB32" i="1" s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P45" i="1" s="1"/>
  <c r="O46" i="1"/>
  <c r="O47" i="1"/>
  <c r="O48" i="1"/>
  <c r="AB48" i="1" s="1"/>
  <c r="O49" i="1"/>
  <c r="O50" i="1"/>
  <c r="O51" i="1"/>
  <c r="P51" i="1" s="1"/>
  <c r="O52" i="1"/>
  <c r="AB52" i="1" s="1"/>
  <c r="O53" i="1"/>
  <c r="O54" i="1"/>
  <c r="O55" i="1"/>
  <c r="O56" i="1"/>
  <c r="O57" i="1"/>
  <c r="P57" i="1" s="1"/>
  <c r="O58" i="1"/>
  <c r="P58" i="1" s="1"/>
  <c r="O59" i="1"/>
  <c r="P59" i="1" s="1"/>
  <c r="O60" i="1"/>
  <c r="AB60" i="1" s="1"/>
  <c r="O61" i="1"/>
  <c r="O62" i="1"/>
  <c r="O63" i="1"/>
  <c r="P63" i="1" s="1"/>
  <c r="O64" i="1"/>
  <c r="O65" i="1"/>
  <c r="O66" i="1"/>
  <c r="O67" i="1"/>
  <c r="O68" i="1"/>
  <c r="O69" i="1"/>
  <c r="P69" i="1" s="1"/>
  <c r="O70" i="1"/>
  <c r="O71" i="1"/>
  <c r="P71" i="1" s="1"/>
  <c r="O72" i="1"/>
  <c r="O73" i="1"/>
  <c r="P73" i="1" s="1"/>
  <c r="O74" i="1"/>
  <c r="O75" i="1"/>
  <c r="P75" i="1" s="1"/>
  <c r="O76" i="1"/>
  <c r="P76" i="1" s="1"/>
  <c r="AD76" i="1" s="1"/>
  <c r="AE76" i="1" s="1"/>
  <c r="O77" i="1"/>
  <c r="P77" i="1" s="1"/>
  <c r="O78" i="1"/>
  <c r="O79" i="1"/>
  <c r="O80" i="1"/>
  <c r="O81" i="1"/>
  <c r="O82" i="1"/>
  <c r="AB82" i="1" s="1"/>
  <c r="O6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Z5" i="1"/>
  <c r="Y5" i="1"/>
  <c r="X5" i="1"/>
  <c r="W5" i="1"/>
  <c r="V5" i="1"/>
  <c r="R5" i="1"/>
  <c r="N5" i="1"/>
  <c r="M5" i="1"/>
  <c r="L5" i="1"/>
  <c r="J5" i="1"/>
  <c r="F5" i="1"/>
  <c r="E5" i="1"/>
  <c r="P80" i="1" l="1"/>
  <c r="AD80" i="1" s="1"/>
  <c r="P78" i="1"/>
  <c r="AD78" i="1" s="1"/>
  <c r="P74" i="1"/>
  <c r="AD74" i="1" s="1"/>
  <c r="P72" i="1"/>
  <c r="AD72" i="1" s="1"/>
  <c r="P70" i="1"/>
  <c r="AD70" i="1" s="1"/>
  <c r="P62" i="1"/>
  <c r="AB62" i="1" s="1"/>
  <c r="P56" i="1"/>
  <c r="AB56" i="1" s="1"/>
  <c r="P54" i="1"/>
  <c r="AB54" i="1" s="1"/>
  <c r="P50" i="1"/>
  <c r="AB50" i="1" s="1"/>
  <c r="P46" i="1"/>
  <c r="AD46" i="1" s="1"/>
  <c r="P30" i="1"/>
  <c r="AB30" i="1" s="1"/>
  <c r="P28" i="1"/>
  <c r="AB28" i="1" s="1"/>
  <c r="P10" i="1"/>
  <c r="AB10" i="1" s="1"/>
  <c r="P8" i="1"/>
  <c r="AB8" i="1" s="1"/>
  <c r="Q24" i="1"/>
  <c r="T24" i="1" s="1"/>
  <c r="Q12" i="1"/>
  <c r="T12" i="1" s="1"/>
  <c r="AB58" i="1"/>
  <c r="P36" i="1"/>
  <c r="AD36" i="1" s="1"/>
  <c r="P34" i="1"/>
  <c r="AD34" i="1" s="1"/>
  <c r="AB26" i="1"/>
  <c r="Q52" i="1"/>
  <c r="T52" i="1" s="1"/>
  <c r="AB72" i="1"/>
  <c r="AD28" i="1"/>
  <c r="AB76" i="1"/>
  <c r="Q76" i="1"/>
  <c r="T76" i="1" s="1"/>
  <c r="AD32" i="1"/>
  <c r="AD8" i="1"/>
  <c r="Q82" i="1"/>
  <c r="T82" i="1" s="1"/>
  <c r="Q48" i="1"/>
  <c r="T48" i="1" s="1"/>
  <c r="AB79" i="1"/>
  <c r="AD79" i="1"/>
  <c r="AB77" i="1"/>
  <c r="AD77" i="1"/>
  <c r="AB75" i="1"/>
  <c r="AD75" i="1"/>
  <c r="AB73" i="1"/>
  <c r="AD73" i="1"/>
  <c r="AB71" i="1"/>
  <c r="AD71" i="1"/>
  <c r="AB69" i="1"/>
  <c r="AD69" i="1"/>
  <c r="AD63" i="1"/>
  <c r="AB63" i="1"/>
  <c r="AD61" i="1"/>
  <c r="AB61" i="1"/>
  <c r="AD59" i="1"/>
  <c r="AB59" i="1"/>
  <c r="AD57" i="1"/>
  <c r="AB57" i="1"/>
  <c r="AD55" i="1"/>
  <c r="AB55" i="1"/>
  <c r="AD53" i="1"/>
  <c r="AB53" i="1"/>
  <c r="AD51" i="1"/>
  <c r="AB51" i="1"/>
  <c r="AD49" i="1"/>
  <c r="AB49" i="1"/>
  <c r="AB45" i="1"/>
  <c r="AD45" i="1"/>
  <c r="AD41" i="1"/>
  <c r="AB41" i="1"/>
  <c r="AB37" i="1"/>
  <c r="AD37" i="1"/>
  <c r="AB35" i="1"/>
  <c r="AD35" i="1"/>
  <c r="AD31" i="1"/>
  <c r="AB31" i="1"/>
  <c r="AD29" i="1"/>
  <c r="AB29" i="1"/>
  <c r="AD27" i="1"/>
  <c r="AB27" i="1"/>
  <c r="AD25" i="1"/>
  <c r="AB25" i="1"/>
  <c r="AD23" i="1"/>
  <c r="AB23" i="1"/>
  <c r="AD21" i="1"/>
  <c r="AB21" i="1"/>
  <c r="AD19" i="1"/>
  <c r="AB19" i="1"/>
  <c r="AD13" i="1"/>
  <c r="AB13" i="1"/>
  <c r="AD11" i="1"/>
  <c r="AB11" i="1"/>
  <c r="AD9" i="1"/>
  <c r="AB9" i="1"/>
  <c r="AD7" i="1"/>
  <c r="AB7" i="1"/>
  <c r="AD62" i="1"/>
  <c r="AD58" i="1"/>
  <c r="AD54" i="1"/>
  <c r="AD26" i="1"/>
  <c r="AD18" i="1"/>
  <c r="U82" i="1"/>
  <c r="U80" i="1"/>
  <c r="U78" i="1"/>
  <c r="U76" i="1"/>
  <c r="U74" i="1"/>
  <c r="U72" i="1"/>
  <c r="U70" i="1"/>
  <c r="U68" i="1"/>
  <c r="T68" i="1"/>
  <c r="U66" i="1"/>
  <c r="T66" i="1"/>
  <c r="U64" i="1"/>
  <c r="T64" i="1"/>
  <c r="U62" i="1"/>
  <c r="U60" i="1"/>
  <c r="T60" i="1"/>
  <c r="U58" i="1"/>
  <c r="U56" i="1"/>
  <c r="U54" i="1"/>
  <c r="U52" i="1"/>
  <c r="U50" i="1"/>
  <c r="U48" i="1"/>
  <c r="U46" i="1"/>
  <c r="U44" i="1"/>
  <c r="T44" i="1"/>
  <c r="U42" i="1"/>
  <c r="T42" i="1"/>
  <c r="U40" i="1"/>
  <c r="T40" i="1"/>
  <c r="U38" i="1"/>
  <c r="T38" i="1"/>
  <c r="U36" i="1"/>
  <c r="U34" i="1"/>
  <c r="U32" i="1"/>
  <c r="U30" i="1"/>
  <c r="U28" i="1"/>
  <c r="U26" i="1"/>
  <c r="U24" i="1"/>
  <c r="U21" i="1"/>
  <c r="U19" i="1"/>
  <c r="U17" i="1"/>
  <c r="T17" i="1"/>
  <c r="U15" i="1"/>
  <c r="T15" i="1"/>
  <c r="U12" i="1"/>
  <c r="U10" i="1"/>
  <c r="U8" i="1"/>
  <c r="K5" i="1"/>
  <c r="T6" i="1"/>
  <c r="U6" i="1"/>
  <c r="U81" i="1"/>
  <c r="T81" i="1"/>
  <c r="U79" i="1"/>
  <c r="U77" i="1"/>
  <c r="U75" i="1"/>
  <c r="U73" i="1"/>
  <c r="U71" i="1"/>
  <c r="U69" i="1"/>
  <c r="U67" i="1"/>
  <c r="T67" i="1"/>
  <c r="U65" i="1"/>
  <c r="T65" i="1"/>
  <c r="U63" i="1"/>
  <c r="U61" i="1"/>
  <c r="U59" i="1"/>
  <c r="U57" i="1"/>
  <c r="U55" i="1"/>
  <c r="U53" i="1"/>
  <c r="U51" i="1"/>
  <c r="U49" i="1"/>
  <c r="U47" i="1"/>
  <c r="T47" i="1"/>
  <c r="U45" i="1"/>
  <c r="U43" i="1"/>
  <c r="T43" i="1"/>
  <c r="U41" i="1"/>
  <c r="U39" i="1"/>
  <c r="T39" i="1"/>
  <c r="U37" i="1"/>
  <c r="U35" i="1"/>
  <c r="U33" i="1"/>
  <c r="T33" i="1"/>
  <c r="U31" i="1"/>
  <c r="U29" i="1"/>
  <c r="U27" i="1"/>
  <c r="U25" i="1"/>
  <c r="U23" i="1"/>
  <c r="U22" i="1"/>
  <c r="T22" i="1"/>
  <c r="U20" i="1"/>
  <c r="T20" i="1"/>
  <c r="U18" i="1"/>
  <c r="U16" i="1"/>
  <c r="T16" i="1"/>
  <c r="U14" i="1"/>
  <c r="T14" i="1"/>
  <c r="U13" i="1"/>
  <c r="U11" i="1"/>
  <c r="U9" i="1"/>
  <c r="U7" i="1"/>
  <c r="O5" i="1"/>
  <c r="AD30" i="1" l="1"/>
  <c r="AB74" i="1"/>
  <c r="AE70" i="1"/>
  <c r="Q70" i="1"/>
  <c r="T70" i="1" s="1"/>
  <c r="AE74" i="1"/>
  <c r="Q74" i="1"/>
  <c r="T74" i="1" s="1"/>
  <c r="AE80" i="1"/>
  <c r="Q80" i="1"/>
  <c r="T80" i="1" s="1"/>
  <c r="AE46" i="1"/>
  <c r="Q46" i="1"/>
  <c r="T46" i="1" s="1"/>
  <c r="AE72" i="1"/>
  <c r="Q72" i="1"/>
  <c r="T72" i="1" s="1"/>
  <c r="AE78" i="1"/>
  <c r="Q78" i="1"/>
  <c r="T78" i="1" s="1"/>
  <c r="AD10" i="1"/>
  <c r="AD50" i="1"/>
  <c r="AE50" i="1" s="1"/>
  <c r="AB78" i="1"/>
  <c r="AB70" i="1"/>
  <c r="AB46" i="1"/>
  <c r="AD56" i="1"/>
  <c r="AE56" i="1" s="1"/>
  <c r="AB80" i="1"/>
  <c r="P5" i="1"/>
  <c r="AB34" i="1"/>
  <c r="AE34" i="1"/>
  <c r="Q34" i="1"/>
  <c r="T34" i="1" s="1"/>
  <c r="AE36" i="1"/>
  <c r="Q36" i="1"/>
  <c r="T36" i="1" s="1"/>
  <c r="AB36" i="1"/>
  <c r="AE8" i="1"/>
  <c r="Q8" i="1"/>
  <c r="T8" i="1" s="1"/>
  <c r="AE32" i="1"/>
  <c r="Q32" i="1"/>
  <c r="T32" i="1" s="1"/>
  <c r="AE28" i="1"/>
  <c r="Q28" i="1"/>
  <c r="T28" i="1" s="1"/>
  <c r="AE10" i="1"/>
  <c r="Q10" i="1"/>
  <c r="T10" i="1" s="1"/>
  <c r="AE26" i="1"/>
  <c r="Q26" i="1"/>
  <c r="T26" i="1" s="1"/>
  <c r="AE58" i="1"/>
  <c r="Q58" i="1"/>
  <c r="T58" i="1" s="1"/>
  <c r="AE35" i="1"/>
  <c r="Q35" i="1"/>
  <c r="T35" i="1" s="1"/>
  <c r="AE37" i="1"/>
  <c r="Q37" i="1"/>
  <c r="T37" i="1" s="1"/>
  <c r="AE45" i="1"/>
  <c r="Q45" i="1"/>
  <c r="T45" i="1" s="1"/>
  <c r="AE69" i="1"/>
  <c r="Q69" i="1"/>
  <c r="T69" i="1" s="1"/>
  <c r="AE71" i="1"/>
  <c r="Q71" i="1"/>
  <c r="T71" i="1" s="1"/>
  <c r="AE73" i="1"/>
  <c r="Q73" i="1"/>
  <c r="T73" i="1" s="1"/>
  <c r="AE75" i="1"/>
  <c r="Q75" i="1"/>
  <c r="T75" i="1" s="1"/>
  <c r="AE77" i="1"/>
  <c r="Q77" i="1"/>
  <c r="T77" i="1" s="1"/>
  <c r="AE79" i="1"/>
  <c r="Q79" i="1"/>
  <c r="T79" i="1" s="1"/>
  <c r="AE18" i="1"/>
  <c r="Q18" i="1"/>
  <c r="T18" i="1" s="1"/>
  <c r="AE30" i="1"/>
  <c r="Q30" i="1"/>
  <c r="T30" i="1" s="1"/>
  <c r="AE54" i="1"/>
  <c r="Q54" i="1"/>
  <c r="T54" i="1" s="1"/>
  <c r="AE62" i="1"/>
  <c r="Q62" i="1"/>
  <c r="T62" i="1" s="1"/>
  <c r="Q7" i="1"/>
  <c r="AE7" i="1"/>
  <c r="AE9" i="1"/>
  <c r="Q9" i="1"/>
  <c r="T9" i="1" s="1"/>
  <c r="AE11" i="1"/>
  <c r="Q11" i="1"/>
  <c r="T11" i="1" s="1"/>
  <c r="AE13" i="1"/>
  <c r="Q13" i="1"/>
  <c r="T13" i="1" s="1"/>
  <c r="AE19" i="1"/>
  <c r="Q19" i="1"/>
  <c r="T19" i="1" s="1"/>
  <c r="AE21" i="1"/>
  <c r="Q21" i="1"/>
  <c r="T21" i="1" s="1"/>
  <c r="AE23" i="1"/>
  <c r="Q23" i="1"/>
  <c r="T23" i="1" s="1"/>
  <c r="AE25" i="1"/>
  <c r="Q25" i="1"/>
  <c r="T25" i="1" s="1"/>
  <c r="AE27" i="1"/>
  <c r="Q27" i="1"/>
  <c r="T27" i="1" s="1"/>
  <c r="AE29" i="1"/>
  <c r="Q29" i="1"/>
  <c r="T29" i="1" s="1"/>
  <c r="AE31" i="1"/>
  <c r="Q31" i="1"/>
  <c r="T31" i="1" s="1"/>
  <c r="AE41" i="1"/>
  <c r="Q41" i="1"/>
  <c r="T41" i="1" s="1"/>
  <c r="AE49" i="1"/>
  <c r="Q49" i="1"/>
  <c r="T49" i="1" s="1"/>
  <c r="AE51" i="1"/>
  <c r="Q51" i="1"/>
  <c r="T51" i="1" s="1"/>
  <c r="AE53" i="1"/>
  <c r="Q53" i="1"/>
  <c r="T53" i="1" s="1"/>
  <c r="AE55" i="1"/>
  <c r="Q55" i="1"/>
  <c r="T55" i="1" s="1"/>
  <c r="AE57" i="1"/>
  <c r="Q57" i="1"/>
  <c r="T57" i="1" s="1"/>
  <c r="AE59" i="1"/>
  <c r="Q59" i="1"/>
  <c r="T59" i="1" s="1"/>
  <c r="AE61" i="1"/>
  <c r="Q61" i="1"/>
  <c r="T61" i="1" s="1"/>
  <c r="AE63" i="1"/>
  <c r="Q63" i="1"/>
  <c r="T63" i="1" s="1"/>
  <c r="AD5" i="1" l="1"/>
  <c r="Q50" i="1"/>
  <c r="T50" i="1" s="1"/>
  <c r="Q56" i="1"/>
  <c r="T56" i="1" s="1"/>
  <c r="AB5" i="1"/>
  <c r="AE5" i="1"/>
  <c r="T7" i="1"/>
  <c r="Q5" i="1" l="1"/>
</calcChain>
</file>

<file path=xl/sharedStrings.xml><?xml version="1.0" encoding="utf-8"?>
<sst xmlns="http://schemas.openxmlformats.org/spreadsheetml/2006/main" count="321" uniqueCount="133">
  <si>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</si>
  <si>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</si>
  <si>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</si>
  <si>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</si>
  <si>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</si>
  <si>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</si>
  <si>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</si>
  <si>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</si>
  <si>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</si>
  <si>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</si>
  <si>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</si>
  <si>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</si>
  <si>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</si>
  <si>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</si>
  <si>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</si>
  <si>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</si>
  <si>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</si>
  <si>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</si>
  <si>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</si>
  <si>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</si>
  <si>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</si>
  <si>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</si>
  <si>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</si>
  <si>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</si>
  <si>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</si>
  <si>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</si>
  <si>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30,09,</t>
  </si>
  <si>
    <t>03,10,</t>
  </si>
  <si>
    <t>26,09,</t>
  </si>
  <si>
    <t>19,09,</t>
  </si>
  <si>
    <t>12,09,</t>
  </si>
  <si>
    <t>05,09,</t>
  </si>
  <si>
    <t>29,08,</t>
  </si>
  <si>
    <t>БОНУС_Пельмени Бульмени со сливочным маслом Горячая штучка 0,9 кг  ПОКОМ</t>
  </si>
  <si>
    <t>шт</t>
  </si>
  <si>
    <t>не в матрице</t>
  </si>
  <si>
    <t>Готовые бельмеши сочные с мясом ТМ Горячая штучка 0,3кг зам  ПОКОМ</t>
  </si>
  <si>
    <t>матрица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</si>
  <si>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</si>
  <si>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</si>
  <si>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Акция октябрь сеть "Галактика"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</si>
  <si>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</si>
  <si>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</si>
  <si>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</si>
  <si>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нужно увеличить продажи</t>
  </si>
  <si>
    <t>Готовые чебуреки со свининой и говядиной ТМ Горячая штучка ТС Базовый ассортимент 0,36 кг  ПОКОМ</t>
  </si>
  <si>
    <t>кг</t>
  </si>
  <si>
    <t>Жар-боллы с курочкой и сыром. Кулинарные изделия рубленые в тесте куриные жареные  ПОКОМ</t>
  </si>
  <si>
    <t>нет потребности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</si>
  <si>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</si>
  <si>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</si>
  <si>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</si>
  <si>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нужно увеличить продажи!!!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</si>
  <si>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</si>
  <si>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</si>
  <si>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</si>
  <si>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</si>
  <si>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</si>
  <si>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</si>
  <si>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вместо фрайпиков</t>
  </si>
  <si>
    <t>Мини-сосиски в тесте ТМ Зареченские ТС Зареченские продукты флоу-пак 0,3 кг.  Поком</t>
  </si>
  <si>
    <t>Общий прайс</t>
  </si>
  <si>
    <t>Мини-чебуреки с мясом ТМ Зареченские ТС Зареченские продукты.  Поком</t>
  </si>
  <si>
    <t>нужно увеличить продажи / вместо жар-мени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</si>
  <si>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</si>
  <si>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</si>
  <si>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Нагетосы Сочная курочка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</si>
  <si>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</si>
  <si>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</si>
  <si>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</si>
  <si>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Наггетсы из печи 0,25кг ТМ Вязанка ТС Няняггетсы Сливушки замор.  ПОКОМ</t>
  </si>
  <si>
    <t>Наггетсы с индейки ТМ Вязанка ТС Из печи Сливушки 0,25 кг УВС.  Поком</t>
  </si>
  <si>
    <t>дубль / не правильно ставится приход</t>
  </si>
  <si>
    <t>Наггетсы с индейкой 0,25кг ТМ Вязанка ТС Няняггетсы Сливушки НД2 замор.  ПОКОМ</t>
  </si>
  <si>
    <t>есть дубль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</si>
  <si>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</si>
  <si>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</si>
  <si>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Галактика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</si>
  <si>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</si>
  <si>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</si>
  <si>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</si>
  <si>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</si>
  <si>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</si>
  <si>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«Бигбули с мясом» 0,43 Сфера ТМ «Горячая штучка»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</si>
  <si>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</si>
  <si>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</si>
  <si>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</si>
  <si>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</si>
  <si>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</si>
  <si>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</si>
  <si>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</si>
  <si>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</si>
  <si>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</si>
  <si>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</si>
  <si>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</si>
  <si>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</si>
  <si>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матрица / Общий прайс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</si>
  <si>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</si>
  <si>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</si>
  <si>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</si>
  <si>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</si>
  <si>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</si>
  <si>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</si>
  <si>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</si>
  <si>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</si>
  <si>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</si>
  <si>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</si>
  <si>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</si>
  <si>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</si>
  <si>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</si>
  <si>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Сосиски Оригинальные заморож. ТМ Стародворье в вак 0,33 кг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</si>
  <si>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</si>
  <si>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</si>
  <si>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</si>
  <si>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</si>
  <si>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</si>
  <si>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</si>
  <si>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</si>
  <si>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</si>
  <si>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</si>
  <si>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</si>
  <si>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</si>
  <si>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</si>
  <si>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</si>
  <si>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</si>
  <si>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ряд</t>
  </si>
  <si>
    <t>паллет</t>
  </si>
  <si>
    <t>потребность</t>
  </si>
  <si>
    <t>кратно рядам</t>
  </si>
  <si>
    <t>отгрузит завод</t>
  </si>
  <si>
    <t>вместо фрай-пиццы</t>
  </si>
  <si>
    <r>
      <rPr>
        <b/>
        <sz val="10"/>
        <color rgb="FFFF0000"/>
        <rFont val="Arial"/>
        <family val="2"/>
        <charset val="204"/>
      </rPr>
      <t>нужно продавать!!!</t>
    </r>
    <r>
      <rPr>
        <sz val="10"/>
        <rFont val="Arial"/>
      </rPr>
      <t xml:space="preserve"> / перемещение</t>
    </r>
  </si>
  <si>
    <t>07,09,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</si>
</sst>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32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4" borderId="1" xfId="1" applyNumberFormat="1" applyFill="1"/>
    <xf numFmtId="164" fontId="2" fillId="5" borderId="1" xfId="1" applyNumberFormat="1" applyFont="1" applyFill="1"/>
    <xf numFmtId="164" fontId="5" fillId="2" borderId="1" xfId="1" applyNumberFormat="1" applyFont="1" applyFill="1"/>
    <xf numFmtId="164" fontId="4" fillId="0" borderId="1" xfId="1" applyNumberFormat="1" applyFont="1"/>
    <xf numFmtId="165" fontId="1" fillId="0" borderId="1" xfId="1" applyNumberFormat="1"/>
    <xf numFmtId="164" fontId="6" fillId="0" borderId="1" xfId="1" applyNumberFormat="1" applyFon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5" fontId="1" fillId="6" borderId="1" xfId="1" applyNumberFormat="1" applyFill="1"/>
    <xf numFmtId="164" fontId="7" fillId="4" borderId="1" xfId="1" applyNumberFormat="1" applyFont="1" applyFill="1"/>
    <xf numFmtId="164" fontId="8" fillId="4" borderId="1" xfId="1" applyNumberFormat="1" applyFont="1" applyFill="1"/>
    <xf numFmtId="164" fontId="1" fillId="7" borderId="1" xfId="1" applyNumberFormat="1" applyFill="1"/>
    <xf numFmtId="164" fontId="4" fillId="4" borderId="1" xfId="1" applyNumberFormat="1" applyFont="1" applyFill="1"/>
    <xf numFmtId="164" fontId="1" fillId="0" borderId="1" xfId="1" applyNumberFormat="1" applyFill="1"/>
    <xf numFmtId="164" fontId="1" fillId="8" borderId="1" xfId="1" applyNumberFormat="1" applyFill="1"/>
    <xf numFmtId="2" fontId="1" fillId="8" borderId="1" xfId="1" applyNumberFormat="1" applyFill="1"/>
    <xf numFmtId="164" fontId="1" fillId="8" borderId="2" xfId="1" applyNumberFormat="1" applyFill="1" applyBorder="1"/>
    <xf numFmtId="165" fontId="1" fillId="8" borderId="1" xfId="1" applyNumberFormat="1" applyFill="1"/>
    <xf numFmtId="164" fontId="4" fillId="6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77;&#1088;&#1076;&#1103;&#1085;&#1089;&#1082;/&#1076;&#1074;%2026,09,24%20&#1073;&#1088;&#1088;&#1089;&#1095;%20&#1087;&#1086;&#1082;%20&#1079;&#1087;&#1092;%20&#1086;&#1090;%20&#1047;&#1072;&#1076;&#1091;&#1084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1">
          <cell r="R1" t="str">
            <v>отгрузит завод</v>
          </cell>
        </row>
        <row r="2">
          <cell r="P2" t="str">
            <v>потребность</v>
          </cell>
          <cell r="Q2" t="str">
            <v>ИТОГО</v>
          </cell>
          <cell r="R2" t="str">
            <v>кратно рядам</v>
          </cell>
          <cell r="AC2" t="str">
            <v>потребность</v>
          </cell>
          <cell r="AF2" t="str">
            <v>кратно рядам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Начальный остаток</v>
          </cell>
          <cell r="D3" t="str">
            <v>Приход</v>
          </cell>
          <cell r="E3" t="str">
            <v>Расход</v>
          </cell>
          <cell r="F3" t="str">
            <v>Конечный остаток</v>
          </cell>
          <cell r="G3" t="str">
            <v>крат</v>
          </cell>
          <cell r="H3" t="str">
            <v>сроки</v>
          </cell>
          <cell r="I3" t="str">
            <v>метка</v>
          </cell>
          <cell r="J3" t="str">
            <v>заяв</v>
          </cell>
          <cell r="K3" t="str">
            <v>разн</v>
          </cell>
          <cell r="L3" t="str">
            <v>без опта</v>
          </cell>
          <cell r="M3" t="str">
            <v>опт</v>
          </cell>
          <cell r="N3" t="str">
            <v>заказ в пути</v>
          </cell>
          <cell r="O3" t="str">
            <v>ср нов</v>
          </cell>
          <cell r="P3" t="str">
            <v>расчет</v>
          </cell>
          <cell r="Q3" t="str">
            <v>расчет</v>
          </cell>
          <cell r="R3" t="str">
            <v>расчет</v>
          </cell>
          <cell r="S3" t="str">
            <v>заказ филиала</v>
          </cell>
          <cell r="T3" t="str">
            <v>Комментарии филиала</v>
          </cell>
          <cell r="U3" t="str">
            <v>кон ост</v>
          </cell>
          <cell r="V3" t="str">
            <v>факт</v>
          </cell>
          <cell r="W3" t="str">
            <v>ср</v>
          </cell>
          <cell r="X3" t="str">
            <v>ср</v>
          </cell>
          <cell r="Y3" t="str">
            <v>ср</v>
          </cell>
          <cell r="Z3" t="str">
            <v>ср</v>
          </cell>
          <cell r="AA3" t="str">
            <v>ср</v>
          </cell>
          <cell r="AB3" t="str">
            <v>комментарии</v>
          </cell>
          <cell r="AC3" t="str">
            <v>вес</v>
          </cell>
          <cell r="AD3" t="str">
            <v>крат кор</v>
          </cell>
          <cell r="AE3" t="str">
            <v>заказ кор.</v>
          </cell>
          <cell r="AF3" t="str">
            <v>ВЕС</v>
          </cell>
          <cell r="AG3" t="str">
            <v>ряд</v>
          </cell>
          <cell r="AH3" t="str">
            <v>паллет</v>
          </cell>
        </row>
        <row r="4">
          <cell r="N4" t="str">
            <v>23,09,</v>
          </cell>
          <cell r="O4" t="str">
            <v>26,09,</v>
          </cell>
          <cell r="W4" t="str">
            <v>19,09,</v>
          </cell>
          <cell r="X4" t="str">
            <v>12,09,</v>
          </cell>
          <cell r="Y4" t="str">
            <v>05,09,</v>
          </cell>
          <cell r="Z4" t="str">
            <v>29,08,</v>
          </cell>
          <cell r="AA4" t="str">
            <v>22,08,</v>
          </cell>
          <cell r="AE4" t="str">
            <v>30,09,</v>
          </cell>
        </row>
        <row r="5">
          <cell r="E5">
            <v>15066.385</v>
          </cell>
          <cell r="F5">
            <v>14036</v>
          </cell>
          <cell r="J5">
            <v>14554.000000000002</v>
          </cell>
          <cell r="K5">
            <v>512.38499999999999</v>
          </cell>
          <cell r="L5">
            <v>0</v>
          </cell>
          <cell r="M5">
            <v>0</v>
          </cell>
          <cell r="N5">
            <v>11005</v>
          </cell>
          <cell r="O5">
            <v>3013.2769999999996</v>
          </cell>
          <cell r="P5">
            <v>16820.018</v>
          </cell>
          <cell r="Q5">
            <v>16287.201000000001</v>
          </cell>
          <cell r="R5">
            <v>16769.8</v>
          </cell>
          <cell r="S5">
            <v>4148</v>
          </cell>
          <cell r="W5">
            <v>2509.4920000000002</v>
          </cell>
          <cell r="X5">
            <v>2597.9199999999996</v>
          </cell>
          <cell r="Y5">
            <v>2472.9150000000004</v>
          </cell>
          <cell r="Z5">
            <v>2634.02</v>
          </cell>
          <cell r="AA5">
            <v>2893.56</v>
          </cell>
          <cell r="AC5">
            <v>7490.2890000000007</v>
          </cell>
          <cell r="AE5">
            <v>1794</v>
          </cell>
          <cell r="AF5">
            <v>7640.119999999999</v>
          </cell>
        </row>
        <row r="6">
          <cell r="A6" t="str">
            <v>БОНУС_Пельмени Бульмени со сливочным маслом Горячая штучка 0,9 кг  ПОКОМ</v>
          </cell>
          <cell r="B6" t="str">
            <v>шт</v>
          </cell>
          <cell r="E6">
            <v>6</v>
          </cell>
          <cell r="F6">
            <v>-6</v>
          </cell>
          <cell r="G6">
            <v>0</v>
          </cell>
          <cell r="H6">
            <v>180</v>
          </cell>
          <cell r="I6" t="str">
            <v>не в матрице</v>
          </cell>
          <cell r="J6">
            <v>6</v>
          </cell>
          <cell r="K6">
            <v>0</v>
          </cell>
          <cell r="O6">
            <v>1.2</v>
          </cell>
          <cell r="U6">
            <v>-5</v>
          </cell>
          <cell r="V6">
            <v>-5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0</v>
          </cell>
        </row>
        <row r="7">
          <cell r="A7" t="str">
            <v>Готовые бельмеши сочные с мясом ТМ Горячая штучка 0,3кг зам  ПОКОМ</v>
          </cell>
          <cell r="B7" t="str">
            <v>шт</v>
          </cell>
          <cell r="C7">
            <v>35</v>
          </cell>
          <cell r="D7">
            <v>168</v>
          </cell>
          <cell r="E7">
            <v>82</v>
          </cell>
          <cell r="F7">
            <v>92</v>
          </cell>
          <cell r="G7">
            <v>0.3</v>
          </cell>
          <cell r="H7">
            <v>180</v>
          </cell>
          <cell r="I7" t="str">
            <v>матрица</v>
          </cell>
          <cell r="J7">
            <v>82</v>
          </cell>
          <cell r="K7">
            <v>0</v>
          </cell>
          <cell r="N7">
            <v>168</v>
          </cell>
          <cell r="O7">
            <v>16.399999999999999</v>
          </cell>
          <cell r="R7">
            <v>0</v>
          </cell>
          <cell r="U7">
            <v>15.853658536585368</v>
          </cell>
          <cell r="V7">
            <v>15.853658536585368</v>
          </cell>
          <cell r="W7">
            <v>19.399999999999999</v>
          </cell>
          <cell r="X7">
            <v>21</v>
          </cell>
          <cell r="Y7">
            <v>13.2</v>
          </cell>
          <cell r="Z7">
            <v>15.8</v>
          </cell>
          <cell r="AA7">
            <v>21.8</v>
          </cell>
          <cell r="AC7">
            <v>0</v>
          </cell>
          <cell r="AD7">
            <v>12</v>
          </cell>
          <cell r="AE7">
            <v>0</v>
          </cell>
          <cell r="AF7">
            <v>0</v>
          </cell>
          <cell r="AG7">
            <v>14</v>
          </cell>
          <cell r="AH7">
            <v>70</v>
          </cell>
        </row>
        <row r="8">
          <cell r="A8" t="str">
            <v>Готовые чебупели острые с мясом Горячая штучка 0,3 кг зам  ПОКОМ</v>
          </cell>
          <cell r="B8" t="str">
            <v>шт</v>
          </cell>
          <cell r="C8">
            <v>328</v>
          </cell>
          <cell r="D8">
            <v>505</v>
          </cell>
          <cell r="E8">
            <v>416</v>
          </cell>
          <cell r="F8">
            <v>315</v>
          </cell>
          <cell r="G8">
            <v>0.3</v>
          </cell>
          <cell r="H8">
            <v>180</v>
          </cell>
          <cell r="I8" t="str">
            <v>матрица</v>
          </cell>
          <cell r="J8">
            <v>420</v>
          </cell>
          <cell r="K8">
            <v>-4</v>
          </cell>
          <cell r="N8">
            <v>336</v>
          </cell>
          <cell r="O8">
            <v>83.2</v>
          </cell>
          <cell r="P8">
            <v>513.79999999999995</v>
          </cell>
          <cell r="Q8">
            <v>430.60000000000014</v>
          </cell>
          <cell r="R8">
            <v>504</v>
          </cell>
          <cell r="U8">
            <v>13.882211538461538</v>
          </cell>
          <cell r="V8">
            <v>7.8245192307692308</v>
          </cell>
          <cell r="W8">
            <v>69.599999999999994</v>
          </cell>
          <cell r="X8">
            <v>71.400000000000006</v>
          </cell>
          <cell r="Y8">
            <v>69.599999999999994</v>
          </cell>
          <cell r="Z8">
            <v>55.4</v>
          </cell>
          <cell r="AA8">
            <v>80</v>
          </cell>
          <cell r="AC8">
            <v>129.18000000000004</v>
          </cell>
          <cell r="AD8">
            <v>12</v>
          </cell>
          <cell r="AE8">
            <v>42</v>
          </cell>
          <cell r="AF8">
            <v>151.19999999999999</v>
          </cell>
          <cell r="AG8">
            <v>14</v>
          </cell>
          <cell r="AH8">
            <v>70</v>
          </cell>
        </row>
        <row r="9">
          <cell r="A9" t="str">
            <v>Готовые чебупели с ветчиной и сыром Горячая штучка 0,3кг зам  ПОКОМ</v>
          </cell>
          <cell r="B9" t="str">
            <v>шт</v>
          </cell>
          <cell r="C9">
            <v>132</v>
          </cell>
          <cell r="D9">
            <v>1009</v>
          </cell>
          <cell r="E9">
            <v>415</v>
          </cell>
          <cell r="F9">
            <v>605</v>
          </cell>
          <cell r="G9">
            <v>0.3</v>
          </cell>
          <cell r="H9">
            <v>180</v>
          </cell>
          <cell r="I9" t="str">
            <v>матрица</v>
          </cell>
          <cell r="J9">
            <v>407</v>
          </cell>
          <cell r="K9">
            <v>8</v>
          </cell>
          <cell r="N9">
            <v>168</v>
          </cell>
          <cell r="O9">
            <v>83</v>
          </cell>
          <cell r="P9">
            <v>389</v>
          </cell>
          <cell r="Q9">
            <v>436</v>
          </cell>
          <cell r="R9">
            <v>504</v>
          </cell>
          <cell r="S9">
            <v>436</v>
          </cell>
          <cell r="T9" t="str">
            <v>Акция октябрь сеть "Галактика"</v>
          </cell>
          <cell r="U9">
            <v>15.385542168674698</v>
          </cell>
          <cell r="V9">
            <v>9.3132530120481931</v>
          </cell>
          <cell r="W9">
            <v>80.2</v>
          </cell>
          <cell r="X9">
            <v>88</v>
          </cell>
          <cell r="Y9">
            <v>69.599999999999994</v>
          </cell>
          <cell r="Z9">
            <v>82.8</v>
          </cell>
          <cell r="AA9">
            <v>98.6</v>
          </cell>
          <cell r="AB9" t="str">
            <v>Акция октябрь сеть "Галактика"</v>
          </cell>
          <cell r="AC9">
            <v>130.79999999999998</v>
          </cell>
          <cell r="AD9">
            <v>12</v>
          </cell>
          <cell r="AE9">
            <v>42</v>
          </cell>
          <cell r="AF9">
            <v>151.19999999999999</v>
          </cell>
          <cell r="AG9">
            <v>14</v>
          </cell>
          <cell r="AH9">
            <v>70</v>
          </cell>
        </row>
        <row r="10">
          <cell r="A10" t="str">
            <v>Готовые чебупели с мясом ТМ Горячая штучка Без свинины 0,3 кг  ПОКОМ</v>
          </cell>
          <cell r="B10" t="str">
            <v>шт</v>
          </cell>
          <cell r="C10">
            <v>412</v>
          </cell>
          <cell r="E10">
            <v>279</v>
          </cell>
          <cell r="F10">
            <v>14</v>
          </cell>
          <cell r="G10">
            <v>0.3</v>
          </cell>
          <cell r="H10">
            <v>180</v>
          </cell>
          <cell r="I10" t="str">
            <v>матрица</v>
          </cell>
          <cell r="J10">
            <v>337</v>
          </cell>
          <cell r="K10">
            <v>-58</v>
          </cell>
          <cell r="N10">
            <v>840</v>
          </cell>
          <cell r="O10">
            <v>55.8</v>
          </cell>
          <cell r="R10">
            <v>0</v>
          </cell>
          <cell r="U10">
            <v>15.304659498207887</v>
          </cell>
          <cell r="V10">
            <v>15.304659498207887</v>
          </cell>
          <cell r="W10">
            <v>65.599999999999994</v>
          </cell>
          <cell r="X10">
            <v>44.8</v>
          </cell>
          <cell r="Y10">
            <v>55.4</v>
          </cell>
          <cell r="Z10">
            <v>64.400000000000006</v>
          </cell>
          <cell r="AA10">
            <v>56</v>
          </cell>
          <cell r="AC10">
            <v>0</v>
          </cell>
          <cell r="AD10">
            <v>12</v>
          </cell>
          <cell r="AE10">
            <v>0</v>
          </cell>
          <cell r="AF10">
            <v>0</v>
          </cell>
          <cell r="AG10">
            <v>14</v>
          </cell>
          <cell r="AH10">
            <v>70</v>
          </cell>
        </row>
        <row r="11">
          <cell r="A11" t="str">
            <v>Готовые чебупели сочные с мясом ТМ Горячая штучка  0,3кг зам  ПОКОМ</v>
          </cell>
          <cell r="B11" t="str">
            <v>шт</v>
          </cell>
          <cell r="C11">
            <v>476</v>
          </cell>
          <cell r="D11">
            <v>1019</v>
          </cell>
          <cell r="E11">
            <v>515</v>
          </cell>
          <cell r="F11">
            <v>839</v>
          </cell>
          <cell r="G11">
            <v>0.3</v>
          </cell>
          <cell r="H11">
            <v>180</v>
          </cell>
          <cell r="I11" t="str">
            <v>матрица</v>
          </cell>
          <cell r="J11">
            <v>637</v>
          </cell>
          <cell r="K11">
            <v>-122</v>
          </cell>
          <cell r="N11">
            <v>0</v>
          </cell>
          <cell r="O11">
            <v>103</v>
          </cell>
          <cell r="P11">
            <v>603</v>
          </cell>
          <cell r="Q11">
            <v>772</v>
          </cell>
          <cell r="R11">
            <v>840</v>
          </cell>
          <cell r="S11">
            <v>772</v>
          </cell>
          <cell r="T11" t="str">
            <v>Акция октябрь сеть "Галактика"</v>
          </cell>
          <cell r="U11">
            <v>16.300970873786408</v>
          </cell>
          <cell r="V11">
            <v>8.1456310679611654</v>
          </cell>
          <cell r="W11">
            <v>89.8</v>
          </cell>
          <cell r="X11">
            <v>111</v>
          </cell>
          <cell r="Y11">
            <v>90.8</v>
          </cell>
          <cell r="Z11">
            <v>105</v>
          </cell>
          <cell r="AA11">
            <v>100.6</v>
          </cell>
          <cell r="AB11" t="str">
            <v>Акция октябрь сеть "Галактика"</v>
          </cell>
          <cell r="AC11">
            <v>231.6</v>
          </cell>
          <cell r="AD11">
            <v>12</v>
          </cell>
          <cell r="AE11">
            <v>70</v>
          </cell>
          <cell r="AF11">
            <v>252</v>
          </cell>
          <cell r="AG11">
            <v>14</v>
          </cell>
          <cell r="AH11">
            <v>70</v>
          </cell>
        </row>
        <row r="12">
          <cell r="A12" t="str">
            <v>Готовые чебуреки с мясом ТМ Горячая штучка 0,09 кг флоу-пак ПОКОМ</v>
          </cell>
          <cell r="B12" t="str">
            <v>шт</v>
          </cell>
          <cell r="C12">
            <v>273</v>
          </cell>
          <cell r="E12">
            <v>18</v>
          </cell>
          <cell r="F12">
            <v>250</v>
          </cell>
          <cell r="G12">
            <v>0.09</v>
          </cell>
          <cell r="H12">
            <v>180</v>
          </cell>
          <cell r="I12" t="str">
            <v>матрица</v>
          </cell>
          <cell r="J12">
            <v>18</v>
          </cell>
          <cell r="K12">
            <v>0</v>
          </cell>
          <cell r="N12">
            <v>0</v>
          </cell>
          <cell r="O12">
            <v>3.6</v>
          </cell>
          <cell r="R12">
            <v>0</v>
          </cell>
          <cell r="U12">
            <v>69.444444444444443</v>
          </cell>
          <cell r="V12">
            <v>69.444444444444443</v>
          </cell>
          <cell r="W12">
            <v>1</v>
          </cell>
          <cell r="X12">
            <v>1</v>
          </cell>
          <cell r="Y12">
            <v>1.4</v>
          </cell>
          <cell r="Z12">
            <v>4.5999999999999996</v>
          </cell>
          <cell r="AA12">
            <v>6</v>
          </cell>
          <cell r="AB12" t="str">
            <v>нужно увеличить продажи</v>
          </cell>
          <cell r="AC12">
            <v>0</v>
          </cell>
          <cell r="AD12">
            <v>24</v>
          </cell>
          <cell r="AE12">
            <v>0</v>
          </cell>
          <cell r="AF12">
            <v>0</v>
          </cell>
          <cell r="AG12">
            <v>14</v>
          </cell>
          <cell r="AH12">
            <v>126</v>
          </cell>
        </row>
        <row r="13">
          <cell r="A13" t="str">
            <v>Готовые чебуреки со свининой и говядиной ТМ Горячая штучка ТС Базовый ассортимент 0,36 кг  ПОКОМ</v>
          </cell>
          <cell r="B13" t="str">
            <v>шт</v>
          </cell>
          <cell r="C13">
            <v>153</v>
          </cell>
          <cell r="E13">
            <v>98</v>
          </cell>
          <cell r="F13">
            <v>14</v>
          </cell>
          <cell r="G13">
            <v>0.36</v>
          </cell>
          <cell r="H13">
            <v>180</v>
          </cell>
          <cell r="I13" t="str">
            <v>матрица</v>
          </cell>
          <cell r="J13">
            <v>102</v>
          </cell>
          <cell r="K13">
            <v>-4</v>
          </cell>
          <cell r="N13">
            <v>140</v>
          </cell>
          <cell r="O13">
            <v>19.600000000000001</v>
          </cell>
          <cell r="P13">
            <v>120.40000000000003</v>
          </cell>
          <cell r="Q13">
            <v>240</v>
          </cell>
          <cell r="R13">
            <v>280</v>
          </cell>
          <cell r="S13">
            <v>240</v>
          </cell>
          <cell r="U13">
            <v>22.142857142857142</v>
          </cell>
          <cell r="V13">
            <v>7.8571428571428568</v>
          </cell>
          <cell r="W13">
            <v>15.4</v>
          </cell>
          <cell r="X13">
            <v>11.8</v>
          </cell>
          <cell r="Y13">
            <v>10.8</v>
          </cell>
          <cell r="Z13">
            <v>20.6</v>
          </cell>
          <cell r="AA13">
            <v>11.6</v>
          </cell>
          <cell r="AC13">
            <v>86.399999999999991</v>
          </cell>
          <cell r="AD13">
            <v>10</v>
          </cell>
          <cell r="AE13">
            <v>28</v>
          </cell>
          <cell r="AF13">
            <v>100.8</v>
          </cell>
          <cell r="AG13">
            <v>14</v>
          </cell>
          <cell r="AH13">
            <v>70</v>
          </cell>
        </row>
        <row r="14">
          <cell r="A14" t="str">
            <v>ЖАР-мени ТМ Зареченские ТС Зареченские продукты.   Поком</v>
          </cell>
          <cell r="B14" t="str">
            <v>кг</v>
          </cell>
          <cell r="C14">
            <v>6</v>
          </cell>
          <cell r="G14">
            <v>0</v>
          </cell>
          <cell r="H14">
            <v>180</v>
          </cell>
          <cell r="I14" t="str">
            <v>не в матрице</v>
          </cell>
          <cell r="J14">
            <v>16.5</v>
          </cell>
          <cell r="K14">
            <v>-16.5</v>
          </cell>
          <cell r="O14">
            <v>0</v>
          </cell>
          <cell r="U14" t="e">
            <v>#DIV/0!</v>
          </cell>
          <cell r="V14" t="e">
            <v>#DIV/0!</v>
          </cell>
          <cell r="W14">
            <v>0</v>
          </cell>
          <cell r="X14">
            <v>4.4000000000000004</v>
          </cell>
          <cell r="Y14">
            <v>26.3</v>
          </cell>
          <cell r="Z14">
            <v>23.1</v>
          </cell>
          <cell r="AA14">
            <v>28.3</v>
          </cell>
          <cell r="AB14" t="str">
            <v>ротация на мини-чебуреки</v>
          </cell>
          <cell r="AC14">
            <v>0</v>
          </cell>
          <cell r="AD14">
            <v>0</v>
          </cell>
        </row>
        <row r="15">
          <cell r="A15" t="str">
            <v>Жар-боллы с курочкой и сыром. Кулинарные изделия рубленые в тесте куриные жареные  ПОКОМ</v>
          </cell>
          <cell r="B15" t="str">
            <v>кг</v>
          </cell>
          <cell r="G15">
            <v>0</v>
          </cell>
          <cell r="H15">
            <v>180</v>
          </cell>
          <cell r="I15" t="str">
            <v>матрица</v>
          </cell>
          <cell r="K15">
            <v>0</v>
          </cell>
          <cell r="O15">
            <v>0</v>
          </cell>
          <cell r="U15" t="e">
            <v>#DIV/0!</v>
          </cell>
          <cell r="V15" t="e">
            <v>#DIV/0!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 t="str">
            <v>нет потребности</v>
          </cell>
          <cell r="AC15">
            <v>0</v>
          </cell>
          <cell r="AD15">
            <v>0</v>
          </cell>
          <cell r="AG15">
            <v>14</v>
          </cell>
          <cell r="AH15">
            <v>126</v>
          </cell>
        </row>
        <row r="16">
          <cell r="A16" t="str">
            <v>Жар-ладушки с клубникой и вишней ТМ Зареченские ТС Зареченские продукты.  Поком</v>
          </cell>
          <cell r="B16" t="str">
            <v>кг</v>
          </cell>
          <cell r="G16">
            <v>0</v>
          </cell>
          <cell r="H16">
            <v>180</v>
          </cell>
          <cell r="I16" t="str">
            <v>матрица</v>
          </cell>
          <cell r="K16">
            <v>0</v>
          </cell>
          <cell r="O16">
            <v>0</v>
          </cell>
          <cell r="U16" t="e">
            <v>#DIV/0!</v>
          </cell>
          <cell r="V16" t="e">
            <v>#DIV/0!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 t="str">
            <v>нет потребности</v>
          </cell>
          <cell r="AC16">
            <v>0</v>
          </cell>
          <cell r="AD16">
            <v>0</v>
          </cell>
          <cell r="AG16">
            <v>14</v>
          </cell>
          <cell r="AH16">
            <v>126</v>
          </cell>
        </row>
        <row r="17">
          <cell r="A17" t="str">
            <v>Жар-ладушки с мясом ТМ Зареченские ТС Зареченские продукты.  Поком</v>
          </cell>
          <cell r="B17" t="str">
            <v>кг</v>
          </cell>
          <cell r="G17">
            <v>0</v>
          </cell>
          <cell r="H17">
            <v>180</v>
          </cell>
          <cell r="I17" t="str">
            <v>матрица</v>
          </cell>
          <cell r="K17">
            <v>0</v>
          </cell>
          <cell r="O17">
            <v>0</v>
          </cell>
          <cell r="U17" t="e">
            <v>#DIV/0!</v>
          </cell>
          <cell r="V17" t="e">
            <v>#DIV/0!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 t="str">
            <v>нет потребности</v>
          </cell>
          <cell r="AC17">
            <v>0</v>
          </cell>
          <cell r="AD17">
            <v>0</v>
          </cell>
          <cell r="AG17">
            <v>14</v>
          </cell>
          <cell r="AH17">
            <v>126</v>
          </cell>
        </row>
        <row r="18">
          <cell r="A18" t="str">
            <v>Жар-мени с картофелем и сочной грудинкой. ВЕС  ПОКОМ</v>
          </cell>
          <cell r="B18" t="str">
            <v>кг</v>
          </cell>
          <cell r="C18">
            <v>14</v>
          </cell>
          <cell r="F18">
            <v>14</v>
          </cell>
          <cell r="G18">
            <v>0</v>
          </cell>
          <cell r="H18">
            <v>180</v>
          </cell>
          <cell r="I18" t="str">
            <v>не в матрице</v>
          </cell>
          <cell r="J18">
            <v>15</v>
          </cell>
          <cell r="K18">
            <v>-15</v>
          </cell>
          <cell r="O18">
            <v>0</v>
          </cell>
          <cell r="U18" t="e">
            <v>#DIV/0!</v>
          </cell>
          <cell r="V18" t="e">
            <v>#DIV/0!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 t="str">
            <v>нужно увеличить продажи!!!</v>
          </cell>
          <cell r="AC18">
            <v>0</v>
          </cell>
          <cell r="AD18">
            <v>0</v>
          </cell>
        </row>
        <row r="19">
          <cell r="A19" t="str">
            <v>Круггетсы с сырным соусом ТМ Горячая штучка 0,25 кг зам  ПОКОМ</v>
          </cell>
          <cell r="B19" t="str">
            <v>шт</v>
          </cell>
          <cell r="C19">
            <v>158</v>
          </cell>
          <cell r="D19">
            <v>336</v>
          </cell>
          <cell r="E19">
            <v>317</v>
          </cell>
          <cell r="F19">
            <v>82</v>
          </cell>
          <cell r="G19">
            <v>0.25</v>
          </cell>
          <cell r="H19">
            <v>180</v>
          </cell>
          <cell r="I19" t="str">
            <v>матрица</v>
          </cell>
          <cell r="J19">
            <v>311</v>
          </cell>
          <cell r="K19">
            <v>6</v>
          </cell>
          <cell r="N19">
            <v>336</v>
          </cell>
          <cell r="O19">
            <v>63.4</v>
          </cell>
          <cell r="P19">
            <v>469.6</v>
          </cell>
          <cell r="Q19">
            <v>604</v>
          </cell>
          <cell r="R19">
            <v>672</v>
          </cell>
          <cell r="S19">
            <v>604</v>
          </cell>
          <cell r="U19">
            <v>17.19242902208202</v>
          </cell>
          <cell r="V19">
            <v>6.5930599369085172</v>
          </cell>
          <cell r="W19">
            <v>42.6</v>
          </cell>
          <cell r="X19">
            <v>40.6</v>
          </cell>
          <cell r="Y19">
            <v>36</v>
          </cell>
          <cell r="Z19">
            <v>37.200000000000003</v>
          </cell>
          <cell r="AA19">
            <v>44.2</v>
          </cell>
          <cell r="AC19">
            <v>151</v>
          </cell>
          <cell r="AD19">
            <v>12</v>
          </cell>
          <cell r="AE19">
            <v>56</v>
          </cell>
          <cell r="AF19">
            <v>168</v>
          </cell>
          <cell r="AG19">
            <v>14</v>
          </cell>
          <cell r="AH19">
            <v>70</v>
          </cell>
        </row>
        <row r="20">
          <cell r="A20" t="str">
            <v>Круггетсы сочные ТМ Горячая штучка ТС Круггетсы 0,25 кг зам  ПОКОМ</v>
          </cell>
          <cell r="B20" t="str">
            <v>шт</v>
          </cell>
          <cell r="C20">
            <v>166</v>
          </cell>
          <cell r="D20">
            <v>168</v>
          </cell>
          <cell r="E20">
            <v>259</v>
          </cell>
          <cell r="F20">
            <v>17</v>
          </cell>
          <cell r="G20">
            <v>0.25</v>
          </cell>
          <cell r="H20">
            <v>180</v>
          </cell>
          <cell r="I20" t="str">
            <v>матрица</v>
          </cell>
          <cell r="J20">
            <v>253</v>
          </cell>
          <cell r="K20">
            <v>6</v>
          </cell>
          <cell r="N20">
            <v>336</v>
          </cell>
          <cell r="O20">
            <v>51.8</v>
          </cell>
          <cell r="P20">
            <v>372.19999999999993</v>
          </cell>
          <cell r="Q20">
            <v>436</v>
          </cell>
          <cell r="R20">
            <v>504</v>
          </cell>
          <cell r="S20">
            <v>436</v>
          </cell>
          <cell r="U20">
            <v>16.544401544401545</v>
          </cell>
          <cell r="V20">
            <v>6.814671814671815</v>
          </cell>
          <cell r="W20">
            <v>34.4</v>
          </cell>
          <cell r="X20">
            <v>28.4</v>
          </cell>
          <cell r="Y20">
            <v>23.6</v>
          </cell>
          <cell r="Z20">
            <v>33.6</v>
          </cell>
          <cell r="AA20">
            <v>42.6</v>
          </cell>
          <cell r="AC20">
            <v>109</v>
          </cell>
          <cell r="AD20">
            <v>12</v>
          </cell>
          <cell r="AE20">
            <v>42</v>
          </cell>
          <cell r="AF20">
            <v>126</v>
          </cell>
          <cell r="AG20">
            <v>14</v>
          </cell>
          <cell r="AH20">
            <v>70</v>
          </cell>
        </row>
        <row r="21">
          <cell r="A21" t="str">
            <v>Круггетсы сочные ТМ Горячая штучка ТС Круггетсы 3 кг. Изделия кулинарные рубленые в тесте куриные</v>
          </cell>
          <cell r="B21" t="str">
            <v>кг</v>
          </cell>
          <cell r="C21">
            <v>9</v>
          </cell>
          <cell r="F21">
            <v>9</v>
          </cell>
          <cell r="G21">
            <v>0</v>
          </cell>
          <cell r="H21">
            <v>180</v>
          </cell>
          <cell r="I21" t="str">
            <v>не в матрице</v>
          </cell>
          <cell r="J21">
            <v>6</v>
          </cell>
          <cell r="K21">
            <v>-6</v>
          </cell>
          <cell r="O21">
            <v>0</v>
          </cell>
          <cell r="U21" t="e">
            <v>#DIV/0!</v>
          </cell>
          <cell r="V21" t="e">
            <v>#DIV/0!</v>
          </cell>
          <cell r="W21">
            <v>0</v>
          </cell>
          <cell r="X21">
            <v>0</v>
          </cell>
          <cell r="Y21">
            <v>0</v>
          </cell>
          <cell r="Z21">
            <v>-0.4</v>
          </cell>
          <cell r="AA21">
            <v>0</v>
          </cell>
          <cell r="AB21" t="str">
            <v>нужно увеличить продажи!!!</v>
          </cell>
          <cell r="AC21">
            <v>0</v>
          </cell>
          <cell r="AD21">
            <v>0</v>
          </cell>
        </row>
        <row r="22">
          <cell r="A22" t="str">
            <v>Мини-сосиски в тесте "Фрайпики" 3,7кг ВЕС,  ПОКОМ</v>
          </cell>
          <cell r="B22" t="str">
            <v>кг</v>
          </cell>
          <cell r="E22">
            <v>3.7</v>
          </cell>
          <cell r="F22">
            <v>-3.7</v>
          </cell>
          <cell r="G22">
            <v>0</v>
          </cell>
          <cell r="H22">
            <v>180</v>
          </cell>
          <cell r="I22" t="str">
            <v>не в матрице</v>
          </cell>
          <cell r="J22">
            <v>3.7</v>
          </cell>
          <cell r="K22">
            <v>0</v>
          </cell>
          <cell r="O22">
            <v>0.74</v>
          </cell>
          <cell r="U22">
            <v>-5</v>
          </cell>
          <cell r="V22">
            <v>-5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0</v>
          </cell>
        </row>
        <row r="23">
          <cell r="A23" t="str">
            <v>Мини-сосиски в тесте "Фрайпики" 3,7кг ВЕС, ТМ Зареченские  ПОКОМ</v>
          </cell>
          <cell r="B23" t="str">
            <v>кг</v>
          </cell>
          <cell r="C23">
            <v>-11.1</v>
          </cell>
          <cell r="D23">
            <v>11.1</v>
          </cell>
          <cell r="G23">
            <v>0</v>
          </cell>
          <cell r="H23">
            <v>180</v>
          </cell>
          <cell r="I23" t="str">
            <v>не в матрице</v>
          </cell>
          <cell r="K23">
            <v>0</v>
          </cell>
          <cell r="O23">
            <v>0</v>
          </cell>
          <cell r="U23" t="e">
            <v>#DIV/0!</v>
          </cell>
          <cell r="V23" t="e">
            <v>#DIV/0!</v>
          </cell>
          <cell r="W23">
            <v>0</v>
          </cell>
          <cell r="X23">
            <v>2.2200000000000002</v>
          </cell>
          <cell r="Y23">
            <v>0</v>
          </cell>
          <cell r="Z23">
            <v>0</v>
          </cell>
          <cell r="AA23">
            <v>0</v>
          </cell>
          <cell r="AC23">
            <v>0</v>
          </cell>
          <cell r="AD23">
            <v>0</v>
          </cell>
        </row>
        <row r="24">
          <cell r="A24" t="str">
            <v>Мини-сосиски в тесте ТМ Зареченские . ВЕС  Поком</v>
          </cell>
          <cell r="B24" t="str">
            <v>кг</v>
          </cell>
          <cell r="C24">
            <v>122.3</v>
          </cell>
          <cell r="D24">
            <v>51.8</v>
          </cell>
          <cell r="E24">
            <v>107.3</v>
          </cell>
          <cell r="F24">
            <v>37</v>
          </cell>
          <cell r="G24">
            <v>1</v>
          </cell>
          <cell r="H24">
            <v>180</v>
          </cell>
          <cell r="I24" t="str">
            <v>матрица</v>
          </cell>
          <cell r="J24">
            <v>103</v>
          </cell>
          <cell r="K24">
            <v>4.2999999999999972</v>
          </cell>
          <cell r="N24">
            <v>207.2</v>
          </cell>
          <cell r="O24">
            <v>21.46</v>
          </cell>
          <cell r="P24">
            <v>56.240000000000009</v>
          </cell>
          <cell r="Q24">
            <v>34.78000000000003</v>
          </cell>
          <cell r="R24">
            <v>51.800000000000004</v>
          </cell>
          <cell r="U24">
            <v>13.793103448275861</v>
          </cell>
          <cell r="V24">
            <v>11.379310344827585</v>
          </cell>
          <cell r="W24">
            <v>25.9</v>
          </cell>
          <cell r="X24">
            <v>16.98</v>
          </cell>
          <cell r="Y24">
            <v>21.46</v>
          </cell>
          <cell r="Z24">
            <v>12.58</v>
          </cell>
          <cell r="AA24">
            <v>32.619999999999997</v>
          </cell>
          <cell r="AB24" t="str">
            <v>вместо фрайпиков</v>
          </cell>
          <cell r="AC24">
            <v>34.78000000000003</v>
          </cell>
          <cell r="AD24">
            <v>3.7</v>
          </cell>
          <cell r="AE24">
            <v>14</v>
          </cell>
          <cell r="AF24">
            <v>51.800000000000004</v>
          </cell>
          <cell r="AG24">
            <v>14</v>
          </cell>
          <cell r="AH24">
            <v>126</v>
          </cell>
        </row>
        <row r="25">
          <cell r="A25" t="str">
            <v>Мини-сосиски в тесте ТМ Зареченские ТС Зареченские продукты флоу-пак 0,3 кг.  Поком</v>
          </cell>
          <cell r="B25" t="str">
            <v>шт</v>
          </cell>
          <cell r="C25">
            <v>219</v>
          </cell>
          <cell r="D25">
            <v>1</v>
          </cell>
          <cell r="E25">
            <v>40</v>
          </cell>
          <cell r="F25">
            <v>157</v>
          </cell>
          <cell r="G25">
            <v>0.3</v>
          </cell>
          <cell r="H25">
            <v>180</v>
          </cell>
          <cell r="I25" t="str">
            <v>Общий прайс</v>
          </cell>
          <cell r="J25">
            <v>41</v>
          </cell>
          <cell r="K25">
            <v>-1</v>
          </cell>
          <cell r="N25">
            <v>0</v>
          </cell>
          <cell r="O25">
            <v>8</v>
          </cell>
          <cell r="R25">
            <v>0</v>
          </cell>
          <cell r="U25">
            <v>19.625</v>
          </cell>
          <cell r="V25">
            <v>19.625</v>
          </cell>
          <cell r="W25">
            <v>5.8</v>
          </cell>
          <cell r="X25">
            <v>10.199999999999999</v>
          </cell>
          <cell r="Y25">
            <v>11.8</v>
          </cell>
          <cell r="Z25">
            <v>7.2</v>
          </cell>
          <cell r="AA25">
            <v>13.2</v>
          </cell>
          <cell r="AB25" t="str">
            <v>нужно увеличить продажи</v>
          </cell>
          <cell r="AC25">
            <v>0</v>
          </cell>
          <cell r="AD25">
            <v>9</v>
          </cell>
          <cell r="AE25">
            <v>0</v>
          </cell>
          <cell r="AF25">
            <v>0</v>
          </cell>
          <cell r="AG25">
            <v>14</v>
          </cell>
          <cell r="AH25">
            <v>126</v>
          </cell>
        </row>
        <row r="26">
          <cell r="A26" t="str">
            <v>Мини-чебуреки с мясом ТМ Зареченские ТС Зареченские продукты.  Поком</v>
          </cell>
          <cell r="B26" t="str">
            <v>кг</v>
          </cell>
          <cell r="C26">
            <v>195.3</v>
          </cell>
          <cell r="E26">
            <v>38.5</v>
          </cell>
          <cell r="F26">
            <v>156.80000000000001</v>
          </cell>
          <cell r="G26">
            <v>1</v>
          </cell>
          <cell r="H26">
            <v>180</v>
          </cell>
          <cell r="I26" t="str">
            <v>матрица</v>
          </cell>
          <cell r="J26">
            <v>40.5</v>
          </cell>
          <cell r="K26">
            <v>-2</v>
          </cell>
          <cell r="N26">
            <v>0</v>
          </cell>
          <cell r="O26">
            <v>7.7</v>
          </cell>
          <cell r="R26">
            <v>0</v>
          </cell>
          <cell r="U26">
            <v>20.363636363636363</v>
          </cell>
          <cell r="V26">
            <v>20.363636363636363</v>
          </cell>
          <cell r="W26">
            <v>0.54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 t="str">
            <v>нужно увеличить продажи / вместо жар-мени</v>
          </cell>
          <cell r="AC26">
            <v>0</v>
          </cell>
          <cell r="AD26">
            <v>5.5</v>
          </cell>
          <cell r="AE26">
            <v>0</v>
          </cell>
          <cell r="AF26">
            <v>0</v>
          </cell>
          <cell r="AG26">
            <v>12</v>
          </cell>
          <cell r="AH26">
            <v>84</v>
          </cell>
        </row>
        <row r="27">
          <cell r="A27" t="str">
            <v>Мини-чебуречки с мясом  ТМ Зареченские ТС Зареченские продукты флоу-пак 0,3 кг.  Поком</v>
          </cell>
          <cell r="B27" t="str">
            <v>шт</v>
          </cell>
          <cell r="C27">
            <v>163</v>
          </cell>
          <cell r="D27">
            <v>2</v>
          </cell>
          <cell r="E27">
            <v>78</v>
          </cell>
          <cell r="F27">
            <v>80</v>
          </cell>
          <cell r="G27">
            <v>0.3</v>
          </cell>
          <cell r="H27">
            <v>180</v>
          </cell>
          <cell r="I27" t="str">
            <v>Общий прайс</v>
          </cell>
          <cell r="J27">
            <v>76</v>
          </cell>
          <cell r="K27">
            <v>2</v>
          </cell>
          <cell r="N27">
            <v>0</v>
          </cell>
          <cell r="O27">
            <v>15.6</v>
          </cell>
          <cell r="P27">
            <v>138.4</v>
          </cell>
          <cell r="Q27">
            <v>138.4</v>
          </cell>
          <cell r="R27">
            <v>162</v>
          </cell>
          <cell r="U27">
            <v>15.512820512820513</v>
          </cell>
          <cell r="V27">
            <v>5.1282051282051286</v>
          </cell>
          <cell r="W27">
            <v>7.6</v>
          </cell>
          <cell r="X27">
            <v>7.6</v>
          </cell>
          <cell r="Y27">
            <v>9</v>
          </cell>
          <cell r="Z27">
            <v>9</v>
          </cell>
          <cell r="AA27">
            <v>18</v>
          </cell>
          <cell r="AB27" t="str">
            <v>нужно увеличить продажи</v>
          </cell>
          <cell r="AC27">
            <v>41.52</v>
          </cell>
          <cell r="AD27">
            <v>9</v>
          </cell>
          <cell r="AE27">
            <v>18</v>
          </cell>
          <cell r="AF27">
            <v>48.6</v>
          </cell>
          <cell r="AG27">
            <v>18</v>
          </cell>
          <cell r="AH27">
            <v>234</v>
          </cell>
        </row>
        <row r="28">
          <cell r="A28" t="str">
            <v>Мини-чебуречки с сыром и ветчиной  ТМ Зареченские ТС Зареченские продукты флоу-пак 0,3 кг.  Поком</v>
          </cell>
          <cell r="B28" t="str">
            <v>шт</v>
          </cell>
          <cell r="C28">
            <v>92</v>
          </cell>
          <cell r="D28">
            <v>164</v>
          </cell>
          <cell r="E28">
            <v>46</v>
          </cell>
          <cell r="F28">
            <v>200</v>
          </cell>
          <cell r="G28">
            <v>0.3</v>
          </cell>
          <cell r="H28">
            <v>180</v>
          </cell>
          <cell r="I28" t="str">
            <v>Общий прайс</v>
          </cell>
          <cell r="J28">
            <v>43</v>
          </cell>
          <cell r="K28">
            <v>3</v>
          </cell>
          <cell r="N28">
            <v>0</v>
          </cell>
          <cell r="O28">
            <v>9.1999999999999993</v>
          </cell>
          <cell r="R28">
            <v>0</v>
          </cell>
          <cell r="U28">
            <v>21.739130434782609</v>
          </cell>
          <cell r="V28">
            <v>21.739130434782609</v>
          </cell>
          <cell r="W28">
            <v>3.4</v>
          </cell>
          <cell r="X28">
            <v>9.1999999999999993</v>
          </cell>
          <cell r="Y28">
            <v>4.5999999999999996</v>
          </cell>
          <cell r="Z28">
            <v>6.8</v>
          </cell>
          <cell r="AA28">
            <v>16</v>
          </cell>
          <cell r="AC28">
            <v>0</v>
          </cell>
          <cell r="AD28">
            <v>9</v>
          </cell>
          <cell r="AE28">
            <v>0</v>
          </cell>
          <cell r="AF28">
            <v>0</v>
          </cell>
          <cell r="AG28">
            <v>18</v>
          </cell>
          <cell r="AH28">
            <v>234</v>
          </cell>
        </row>
        <row r="29">
          <cell r="A29" t="str">
            <v>Наггетсы Нагетосы Сочная курочка ТМ Горячая штучка 0,25 кг зам  ПОКОМ</v>
          </cell>
          <cell r="B29" t="str">
            <v>шт</v>
          </cell>
          <cell r="C29">
            <v>399</v>
          </cell>
          <cell r="D29">
            <v>618</v>
          </cell>
          <cell r="E29">
            <v>567</v>
          </cell>
          <cell r="F29">
            <v>311</v>
          </cell>
          <cell r="G29">
            <v>0.25</v>
          </cell>
          <cell r="H29">
            <v>180</v>
          </cell>
          <cell r="I29" t="str">
            <v>матрица</v>
          </cell>
          <cell r="J29">
            <v>560</v>
          </cell>
          <cell r="K29">
            <v>7</v>
          </cell>
          <cell r="N29">
            <v>672</v>
          </cell>
          <cell r="O29">
            <v>113.4</v>
          </cell>
          <cell r="P29">
            <v>604.60000000000014</v>
          </cell>
          <cell r="Q29">
            <v>491.20000000000005</v>
          </cell>
          <cell r="R29">
            <v>504</v>
          </cell>
          <cell r="U29">
            <v>13.112874779541446</v>
          </cell>
          <cell r="V29">
            <v>8.6684303350970016</v>
          </cell>
          <cell r="W29">
            <v>94.8</v>
          </cell>
          <cell r="X29">
            <v>92.8</v>
          </cell>
          <cell r="Y29">
            <v>89.6</v>
          </cell>
          <cell r="Z29">
            <v>91.4</v>
          </cell>
          <cell r="AA29">
            <v>86.4</v>
          </cell>
          <cell r="AC29">
            <v>122.80000000000001</v>
          </cell>
          <cell r="AD29">
            <v>6</v>
          </cell>
          <cell r="AE29">
            <v>84</v>
          </cell>
          <cell r="AF29">
            <v>126</v>
          </cell>
          <cell r="AG29">
            <v>14</v>
          </cell>
          <cell r="AH29">
            <v>126</v>
          </cell>
        </row>
        <row r="30">
          <cell r="A30" t="str">
            <v>Наггетсы Нагетосы Сочная курочка в хруст панир со сметаной и зеленью ТМ Горячая штучка 0,25 ПОКОМ</v>
          </cell>
          <cell r="B30" t="str">
            <v>шт</v>
          </cell>
          <cell r="C30">
            <v>126</v>
          </cell>
          <cell r="D30">
            <v>336</v>
          </cell>
          <cell r="E30">
            <v>203</v>
          </cell>
          <cell r="F30">
            <v>203</v>
          </cell>
          <cell r="G30">
            <v>0.25</v>
          </cell>
          <cell r="H30">
            <v>180</v>
          </cell>
          <cell r="I30" t="str">
            <v>матрица</v>
          </cell>
          <cell r="J30">
            <v>202</v>
          </cell>
          <cell r="K30">
            <v>1</v>
          </cell>
          <cell r="N30">
            <v>84</v>
          </cell>
          <cell r="O30">
            <v>40.6</v>
          </cell>
          <cell r="P30">
            <v>281.39999999999998</v>
          </cell>
          <cell r="Q30">
            <v>352</v>
          </cell>
          <cell r="R30">
            <v>336</v>
          </cell>
          <cell r="S30">
            <v>352</v>
          </cell>
          <cell r="T30" t="str">
            <v>Акция октябрь сеть "Галактика"</v>
          </cell>
          <cell r="U30">
            <v>15.344827586206897</v>
          </cell>
          <cell r="V30">
            <v>7.068965517241379</v>
          </cell>
          <cell r="W30">
            <v>30.2</v>
          </cell>
          <cell r="X30">
            <v>39.4</v>
          </cell>
          <cell r="Y30">
            <v>28.6</v>
          </cell>
          <cell r="Z30">
            <v>31.8</v>
          </cell>
          <cell r="AA30">
            <v>40</v>
          </cell>
          <cell r="AB30" t="str">
            <v>Акция октябрь сеть "Галактика"</v>
          </cell>
          <cell r="AC30">
            <v>88</v>
          </cell>
          <cell r="AD30">
            <v>6</v>
          </cell>
          <cell r="AE30">
            <v>56</v>
          </cell>
          <cell r="AF30">
            <v>84</v>
          </cell>
          <cell r="AG30">
            <v>14</v>
          </cell>
          <cell r="AH30">
            <v>126</v>
          </cell>
        </row>
        <row r="31">
          <cell r="A31" t="str">
            <v>Наггетсы Нагетосы Сочная курочка со сладкой паприкой ТМ Горячая штучка ф/в 0,25 кг  ПОКОМ</v>
          </cell>
          <cell r="B31" t="str">
            <v>шт</v>
          </cell>
          <cell r="C31">
            <v>117</v>
          </cell>
          <cell r="D31">
            <v>169</v>
          </cell>
          <cell r="E31">
            <v>109</v>
          </cell>
          <cell r="F31">
            <v>134</v>
          </cell>
          <cell r="G31">
            <v>0.25</v>
          </cell>
          <cell r="H31">
            <v>180</v>
          </cell>
          <cell r="I31" t="str">
            <v>матрица</v>
          </cell>
          <cell r="J31">
            <v>108</v>
          </cell>
          <cell r="K31">
            <v>1</v>
          </cell>
          <cell r="N31">
            <v>84</v>
          </cell>
          <cell r="O31">
            <v>21.8</v>
          </cell>
          <cell r="P31">
            <v>87.199999999999989</v>
          </cell>
          <cell r="Q31">
            <v>65.400000000000034</v>
          </cell>
          <cell r="R31">
            <v>84</v>
          </cell>
          <cell r="U31">
            <v>13.853211009174311</v>
          </cell>
          <cell r="V31">
            <v>10</v>
          </cell>
          <cell r="W31">
            <v>24.6</v>
          </cell>
          <cell r="X31">
            <v>26.6</v>
          </cell>
          <cell r="Y31">
            <v>24.4</v>
          </cell>
          <cell r="Z31">
            <v>26.2</v>
          </cell>
          <cell r="AA31">
            <v>33</v>
          </cell>
          <cell r="AC31">
            <v>16.350000000000009</v>
          </cell>
          <cell r="AD31">
            <v>6</v>
          </cell>
          <cell r="AE31">
            <v>14</v>
          </cell>
          <cell r="AF31">
            <v>21</v>
          </cell>
          <cell r="AG31">
            <v>14</v>
          </cell>
          <cell r="AH31">
            <v>126</v>
          </cell>
        </row>
        <row r="32">
          <cell r="A32" t="str">
            <v>Наггетсы Хрустящие ТМ Зареченские ТС Зареченские продукты. Поком</v>
          </cell>
          <cell r="B32" t="str">
            <v>кг</v>
          </cell>
          <cell r="C32">
            <v>294</v>
          </cell>
          <cell r="D32">
            <v>216</v>
          </cell>
          <cell r="E32">
            <v>330</v>
          </cell>
          <cell r="F32">
            <v>138</v>
          </cell>
          <cell r="G32">
            <v>1</v>
          </cell>
          <cell r="H32">
            <v>180</v>
          </cell>
          <cell r="I32" t="str">
            <v>матрица</v>
          </cell>
          <cell r="J32">
            <v>320</v>
          </cell>
          <cell r="K32">
            <v>10</v>
          </cell>
          <cell r="N32">
            <v>216</v>
          </cell>
          <cell r="O32">
            <v>66</v>
          </cell>
          <cell r="P32">
            <v>570</v>
          </cell>
          <cell r="Q32">
            <v>504</v>
          </cell>
          <cell r="R32">
            <v>504</v>
          </cell>
          <cell r="U32">
            <v>13</v>
          </cell>
          <cell r="V32">
            <v>5.3636363636363633</v>
          </cell>
          <cell r="W32">
            <v>44.4</v>
          </cell>
          <cell r="X32">
            <v>50.4</v>
          </cell>
          <cell r="Y32">
            <v>48</v>
          </cell>
          <cell r="Z32">
            <v>60</v>
          </cell>
          <cell r="AA32">
            <v>56.4</v>
          </cell>
          <cell r="AC32">
            <v>504</v>
          </cell>
          <cell r="AD32">
            <v>6</v>
          </cell>
          <cell r="AE32">
            <v>84</v>
          </cell>
          <cell r="AF32">
            <v>504</v>
          </cell>
          <cell r="AG32">
            <v>12</v>
          </cell>
          <cell r="AH32">
            <v>84</v>
          </cell>
        </row>
        <row r="33">
          <cell r="A33" t="str">
            <v>Наггетсы из печи 0,25кг ТМ Вязанка ТС Няняггетсы Сливушки замор.  ПОКОМ</v>
          </cell>
          <cell r="B33" t="str">
            <v>шт</v>
          </cell>
          <cell r="C33">
            <v>301</v>
          </cell>
          <cell r="E33">
            <v>137</v>
          </cell>
          <cell r="F33">
            <v>92</v>
          </cell>
          <cell r="G33">
            <v>0.25</v>
          </cell>
          <cell r="H33">
            <v>365</v>
          </cell>
          <cell r="I33" t="str">
            <v>матрица</v>
          </cell>
          <cell r="J33">
            <v>137</v>
          </cell>
          <cell r="K33">
            <v>0</v>
          </cell>
          <cell r="N33">
            <v>504</v>
          </cell>
          <cell r="O33">
            <v>27.4</v>
          </cell>
          <cell r="Q33">
            <v>100</v>
          </cell>
          <cell r="R33">
            <v>168</v>
          </cell>
          <cell r="S33">
            <v>100</v>
          </cell>
          <cell r="T33" t="str">
            <v>Акция октябрь сеть "Галактика"</v>
          </cell>
          <cell r="U33">
            <v>27.883211678832119</v>
          </cell>
          <cell r="V33">
            <v>21.751824817518248</v>
          </cell>
          <cell r="W33">
            <v>48.8</v>
          </cell>
          <cell r="X33">
            <v>34.4</v>
          </cell>
          <cell r="Y33">
            <v>37.799999999999997</v>
          </cell>
          <cell r="Z33">
            <v>39</v>
          </cell>
          <cell r="AA33">
            <v>56.4</v>
          </cell>
          <cell r="AB33" t="str">
            <v>Акция октябрь сеть "Галактика"</v>
          </cell>
          <cell r="AC33">
            <v>25</v>
          </cell>
          <cell r="AD33">
            <v>12</v>
          </cell>
          <cell r="AE33">
            <v>14</v>
          </cell>
          <cell r="AF33">
            <v>42</v>
          </cell>
          <cell r="AG33">
            <v>14</v>
          </cell>
          <cell r="AH33">
            <v>70</v>
          </cell>
        </row>
        <row r="34">
          <cell r="A34" t="str">
            <v>Наггетсы с индейки ТМ Вязанка ТС Из печи Сливушки 0,25 кг УВС.  Поком</v>
          </cell>
          <cell r="B34" t="str">
            <v>шт</v>
          </cell>
          <cell r="C34">
            <v>547</v>
          </cell>
          <cell r="D34">
            <v>168</v>
          </cell>
          <cell r="E34">
            <v>438</v>
          </cell>
          <cell r="F34">
            <v>135</v>
          </cell>
          <cell r="G34">
            <v>0</v>
          </cell>
          <cell r="H34" t="e">
            <v>#N/A</v>
          </cell>
          <cell r="I34" t="str">
            <v>не в матрице</v>
          </cell>
          <cell r="J34">
            <v>432</v>
          </cell>
          <cell r="K34">
            <v>6</v>
          </cell>
          <cell r="O34">
            <v>87.6</v>
          </cell>
          <cell r="U34">
            <v>1.5410958904109591</v>
          </cell>
          <cell r="V34">
            <v>1.5410958904109591</v>
          </cell>
          <cell r="W34">
            <v>58</v>
          </cell>
          <cell r="X34">
            <v>55.8</v>
          </cell>
          <cell r="Y34">
            <v>65</v>
          </cell>
          <cell r="Z34">
            <v>25.8</v>
          </cell>
          <cell r="AA34">
            <v>40.200000000000003</v>
          </cell>
          <cell r="AB34" t="str">
            <v>дубль / не правильно ставится приход</v>
          </cell>
          <cell r="AC34">
            <v>0</v>
          </cell>
          <cell r="AD34">
            <v>0</v>
          </cell>
        </row>
        <row r="35">
          <cell r="A35" t="str">
            <v>Наггетсы с индейкой 0,25кг ТМ Вязанка ТС Няняггетсы Сливушки НД2 замор.  ПОКОМ</v>
          </cell>
          <cell r="B35" t="str">
            <v>шт</v>
          </cell>
          <cell r="E35">
            <v>438</v>
          </cell>
          <cell r="F35">
            <v>135</v>
          </cell>
          <cell r="G35">
            <v>0.25</v>
          </cell>
          <cell r="H35">
            <v>365</v>
          </cell>
          <cell r="I35" t="str">
            <v>матрица</v>
          </cell>
          <cell r="K35">
            <v>438</v>
          </cell>
          <cell r="N35">
            <v>168</v>
          </cell>
          <cell r="O35">
            <v>87.6</v>
          </cell>
          <cell r="P35">
            <v>923.39999999999986</v>
          </cell>
          <cell r="Q35">
            <v>923.39999999999986</v>
          </cell>
          <cell r="R35">
            <v>840</v>
          </cell>
          <cell r="U35">
            <v>13.047945205479452</v>
          </cell>
          <cell r="V35">
            <v>3.4589041095890414</v>
          </cell>
          <cell r="W35">
            <v>58</v>
          </cell>
          <cell r="X35">
            <v>55.8</v>
          </cell>
          <cell r="Y35">
            <v>70.599999999999994</v>
          </cell>
          <cell r="Z35">
            <v>66.599999999999994</v>
          </cell>
          <cell r="AA35">
            <v>63.4</v>
          </cell>
          <cell r="AB35" t="str">
            <v>есть дубль</v>
          </cell>
          <cell r="AC35">
            <v>230.84999999999997</v>
          </cell>
          <cell r="AD35">
            <v>12</v>
          </cell>
          <cell r="AE35">
            <v>70</v>
          </cell>
          <cell r="AF35">
            <v>210</v>
          </cell>
          <cell r="AG35">
            <v>14</v>
          </cell>
          <cell r="AH35">
            <v>70</v>
          </cell>
        </row>
        <row r="36">
          <cell r="A36" t="str">
            <v>Наггетсы с куриным филе и сыром ТМ Вязанка ТС Из печи Сливушки 0,25 кг.  Поком</v>
          </cell>
          <cell r="B36" t="str">
            <v>шт</v>
          </cell>
          <cell r="C36">
            <v>347</v>
          </cell>
          <cell r="D36">
            <v>168</v>
          </cell>
          <cell r="E36">
            <v>383</v>
          </cell>
          <cell r="F36">
            <v>86</v>
          </cell>
          <cell r="G36">
            <v>0.25</v>
          </cell>
          <cell r="H36">
            <v>180</v>
          </cell>
          <cell r="I36" t="str">
            <v>матрица</v>
          </cell>
          <cell r="J36">
            <v>377</v>
          </cell>
          <cell r="K36">
            <v>6</v>
          </cell>
          <cell r="N36">
            <v>168</v>
          </cell>
          <cell r="O36">
            <v>76.599999999999994</v>
          </cell>
          <cell r="P36">
            <v>818.39999999999986</v>
          </cell>
          <cell r="Q36">
            <v>940</v>
          </cell>
          <cell r="R36">
            <v>1008</v>
          </cell>
          <cell r="S36">
            <v>940</v>
          </cell>
          <cell r="T36" t="str">
            <v>Акция октябрь сеть "Галактика"</v>
          </cell>
          <cell r="U36">
            <v>16.47519582245431</v>
          </cell>
          <cell r="V36">
            <v>3.315926892950392</v>
          </cell>
          <cell r="W36">
            <v>36.200000000000003</v>
          </cell>
          <cell r="X36">
            <v>47.6</v>
          </cell>
          <cell r="Y36">
            <v>47.2</v>
          </cell>
          <cell r="Z36">
            <v>50.4</v>
          </cell>
          <cell r="AA36">
            <v>25.6</v>
          </cell>
          <cell r="AB36" t="str">
            <v>Акция октябрь сеть "Галактика"</v>
          </cell>
          <cell r="AC36">
            <v>235</v>
          </cell>
          <cell r="AD36">
            <v>12</v>
          </cell>
          <cell r="AE36">
            <v>84</v>
          </cell>
          <cell r="AF36">
            <v>252</v>
          </cell>
          <cell r="AG36">
            <v>14</v>
          </cell>
          <cell r="AH36">
            <v>70</v>
          </cell>
        </row>
        <row r="37">
          <cell r="A37" t="str">
            <v>Нагетосы Сочная курочка в хрустящей панировке Наггетсы ГШ Фикс.вес 0,25 Лоток Горячая штучка Поком</v>
          </cell>
          <cell r="B37" t="str">
            <v>шт</v>
          </cell>
          <cell r="C37">
            <v>56</v>
          </cell>
          <cell r="D37">
            <v>252</v>
          </cell>
          <cell r="E37">
            <v>94</v>
          </cell>
          <cell r="F37">
            <v>194</v>
          </cell>
          <cell r="G37">
            <v>0.25</v>
          </cell>
          <cell r="H37">
            <v>180</v>
          </cell>
          <cell r="I37" t="str">
            <v>матрица</v>
          </cell>
          <cell r="J37">
            <v>94</v>
          </cell>
          <cell r="K37">
            <v>0</v>
          </cell>
          <cell r="N37">
            <v>84</v>
          </cell>
          <cell r="O37">
            <v>18.8</v>
          </cell>
          <cell r="R37">
            <v>0</v>
          </cell>
          <cell r="U37">
            <v>14.787234042553191</v>
          </cell>
          <cell r="V37">
            <v>14.787234042553191</v>
          </cell>
          <cell r="W37">
            <v>21.8</v>
          </cell>
          <cell r="X37">
            <v>26</v>
          </cell>
          <cell r="Y37">
            <v>17.8</v>
          </cell>
          <cell r="Z37">
            <v>24.4</v>
          </cell>
          <cell r="AA37">
            <v>30.4</v>
          </cell>
          <cell r="AB37" t="str">
            <v>Галактика</v>
          </cell>
          <cell r="AC37">
            <v>0</v>
          </cell>
          <cell r="AD37">
            <v>6</v>
          </cell>
          <cell r="AE37">
            <v>0</v>
          </cell>
          <cell r="AF37">
            <v>0</v>
          </cell>
          <cell r="AG37">
            <v>14</v>
          </cell>
          <cell r="AH37">
            <v>126</v>
          </cell>
        </row>
        <row r="38">
          <cell r="A38" t="str">
            <v>Пекерсы с индейкой в сливочном соусе ТМ Горячая штучка 0,25 кг зам  ПОКОМ</v>
          </cell>
          <cell r="B38" t="str">
            <v>шт</v>
          </cell>
          <cell r="C38">
            <v>155</v>
          </cell>
          <cell r="E38">
            <v>104</v>
          </cell>
          <cell r="F38">
            <v>31</v>
          </cell>
          <cell r="G38">
            <v>0.25</v>
          </cell>
          <cell r="H38">
            <v>180</v>
          </cell>
          <cell r="I38" t="str">
            <v>матрица</v>
          </cell>
          <cell r="J38">
            <v>104</v>
          </cell>
          <cell r="K38">
            <v>0</v>
          </cell>
          <cell r="N38">
            <v>168</v>
          </cell>
          <cell r="O38">
            <v>20.8</v>
          </cell>
          <cell r="P38">
            <v>92.199999999999989</v>
          </cell>
          <cell r="Q38">
            <v>268</v>
          </cell>
          <cell r="R38">
            <v>336</v>
          </cell>
          <cell r="S38">
            <v>268</v>
          </cell>
          <cell r="U38">
            <v>25.721153846153847</v>
          </cell>
          <cell r="V38">
            <v>9.5673076923076916</v>
          </cell>
          <cell r="W38">
            <v>20</v>
          </cell>
          <cell r="X38">
            <v>10.8</v>
          </cell>
          <cell r="Y38">
            <v>13.6</v>
          </cell>
          <cell r="Z38">
            <v>18.2</v>
          </cell>
          <cell r="AA38">
            <v>11.6</v>
          </cell>
          <cell r="AC38">
            <v>67</v>
          </cell>
          <cell r="AD38">
            <v>12</v>
          </cell>
          <cell r="AE38">
            <v>28</v>
          </cell>
          <cell r="AF38">
            <v>84</v>
          </cell>
          <cell r="AG38">
            <v>14</v>
          </cell>
          <cell r="AH38">
            <v>70</v>
          </cell>
        </row>
        <row r="39">
          <cell r="A39" t="str">
            <v>Пельмени Grandmeni с говядиной ТМ Горячая штучка флоупак сфера 0,75 кг. ПОКОМ</v>
          </cell>
          <cell r="B39" t="str">
            <v>шт</v>
          </cell>
          <cell r="G39">
            <v>0</v>
          </cell>
          <cell r="H39">
            <v>180</v>
          </cell>
          <cell r="I39" t="str">
            <v>матрица</v>
          </cell>
          <cell r="K39">
            <v>0</v>
          </cell>
          <cell r="O39">
            <v>0</v>
          </cell>
          <cell r="U39" t="e">
            <v>#DIV/0!</v>
          </cell>
          <cell r="V39" t="e">
            <v>#DIV/0!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 t="str">
            <v>нет потребности</v>
          </cell>
          <cell r="AC39">
            <v>0</v>
          </cell>
          <cell r="AD39">
            <v>0</v>
          </cell>
          <cell r="AG39">
            <v>12</v>
          </cell>
          <cell r="AH39">
            <v>84</v>
          </cell>
        </row>
        <row r="40">
          <cell r="A40" t="str">
            <v>Пельмени Grandmeni с говядиной в сливочном соусе ТМ Горячая штучка флоупак сфера 0,75 кг.  ПОКОМ</v>
          </cell>
          <cell r="B40" t="str">
            <v>шт</v>
          </cell>
          <cell r="G40">
            <v>0</v>
          </cell>
          <cell r="H40">
            <v>180</v>
          </cell>
          <cell r="I40" t="str">
            <v>матрица</v>
          </cell>
          <cell r="K40">
            <v>0</v>
          </cell>
          <cell r="O40">
            <v>0</v>
          </cell>
          <cell r="U40" t="e">
            <v>#DIV/0!</v>
          </cell>
          <cell r="V40" t="e">
            <v>#DIV/0!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 t="str">
            <v>нет потребности</v>
          </cell>
          <cell r="AC40">
            <v>0</v>
          </cell>
          <cell r="AD40">
            <v>0</v>
          </cell>
          <cell r="AG40">
            <v>12</v>
          </cell>
          <cell r="AH40">
            <v>84</v>
          </cell>
        </row>
        <row r="41">
          <cell r="A41" t="str">
            <v>Пельмени Grandmeni с говядиной и свининой Grandmeni 0,75 Сфера Горячая штучка  Поком</v>
          </cell>
          <cell r="B41" t="str">
            <v>шт</v>
          </cell>
          <cell r="G41">
            <v>0</v>
          </cell>
          <cell r="H41">
            <v>180</v>
          </cell>
          <cell r="I41" t="str">
            <v>матрица</v>
          </cell>
          <cell r="K41">
            <v>0</v>
          </cell>
          <cell r="O41">
            <v>0</v>
          </cell>
          <cell r="U41" t="e">
            <v>#DIV/0!</v>
          </cell>
          <cell r="V41" t="e">
            <v>#DIV/0!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 t="str">
            <v>нет потребности</v>
          </cell>
          <cell r="AC41">
            <v>0</v>
          </cell>
          <cell r="AD41">
            <v>0</v>
          </cell>
          <cell r="AG41">
            <v>12</v>
          </cell>
          <cell r="AH41">
            <v>84</v>
          </cell>
        </row>
        <row r="42">
          <cell r="A42" t="str">
            <v>Пельмени Grandmeni со сливочным маслом Горячая штучка 0,75 кг ПОКОМ</v>
          </cell>
          <cell r="B42" t="str">
            <v>шт</v>
          </cell>
          <cell r="C42">
            <v>183</v>
          </cell>
          <cell r="D42">
            <v>96</v>
          </cell>
          <cell r="E42">
            <v>167</v>
          </cell>
          <cell r="F42">
            <v>83</v>
          </cell>
          <cell r="G42">
            <v>0.75</v>
          </cell>
          <cell r="H42">
            <v>180</v>
          </cell>
          <cell r="I42" t="str">
            <v>матрица</v>
          </cell>
          <cell r="J42">
            <v>173</v>
          </cell>
          <cell r="K42">
            <v>-6</v>
          </cell>
          <cell r="N42">
            <v>0</v>
          </cell>
          <cell r="O42">
            <v>33.4</v>
          </cell>
          <cell r="P42">
            <v>384.59999999999997</v>
          </cell>
          <cell r="Q42">
            <v>317.79999999999995</v>
          </cell>
          <cell r="R42">
            <v>288</v>
          </cell>
          <cell r="U42">
            <v>11.107784431137725</v>
          </cell>
          <cell r="V42">
            <v>2.4850299401197606</v>
          </cell>
          <cell r="W42">
            <v>18.399999999999999</v>
          </cell>
          <cell r="X42">
            <v>23.2</v>
          </cell>
          <cell r="Y42">
            <v>20.2</v>
          </cell>
          <cell r="Z42">
            <v>20.8</v>
          </cell>
          <cell r="AA42">
            <v>17.8</v>
          </cell>
          <cell r="AC42">
            <v>238.34999999999997</v>
          </cell>
          <cell r="AD42">
            <v>8</v>
          </cell>
          <cell r="AE42">
            <v>36</v>
          </cell>
          <cell r="AF42">
            <v>216</v>
          </cell>
          <cell r="AG42">
            <v>12</v>
          </cell>
          <cell r="AH42">
            <v>84</v>
          </cell>
        </row>
        <row r="43">
          <cell r="A43" t="str">
            <v>Пельмени «Бигбули с мясом» 0,43 Сфера ТМ «Горячая штучка»  Поком</v>
          </cell>
          <cell r="B43" t="str">
            <v>шт</v>
          </cell>
          <cell r="G43">
            <v>0</v>
          </cell>
          <cell r="H43">
            <v>180</v>
          </cell>
          <cell r="I43" t="str">
            <v>матрица</v>
          </cell>
          <cell r="K43">
            <v>0</v>
          </cell>
          <cell r="O43">
            <v>0</v>
          </cell>
          <cell r="U43" t="e">
            <v>#DIV/0!</v>
          </cell>
          <cell r="V43" t="e">
            <v>#DIV/0!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 t="str">
            <v>нет потребности</v>
          </cell>
          <cell r="AC43">
            <v>0</v>
          </cell>
          <cell r="AD43">
            <v>0</v>
          </cell>
          <cell r="AG43">
            <v>12</v>
          </cell>
          <cell r="AH43">
            <v>84</v>
          </cell>
        </row>
        <row r="44">
          <cell r="A44" t="str">
            <v>Пельмени Бигбули #МЕГАВКУСИЩЕ с сочной грудинкой ТМ Горячая шту БУЛЬМЕНИ ТС Бигбули  сфера 0,9 ПОКОМ</v>
          </cell>
          <cell r="B44" t="str">
            <v>шт</v>
          </cell>
          <cell r="G44">
            <v>0</v>
          </cell>
          <cell r="H44">
            <v>180</v>
          </cell>
          <cell r="I44" t="str">
            <v>матрица</v>
          </cell>
          <cell r="K44">
            <v>0</v>
          </cell>
          <cell r="O44">
            <v>0</v>
          </cell>
          <cell r="U44" t="e">
            <v>#DIV/0!</v>
          </cell>
          <cell r="V44" t="e">
            <v>#DIV/0!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 t="str">
            <v>нет потребности</v>
          </cell>
          <cell r="AC44">
            <v>0</v>
          </cell>
          <cell r="AD44">
            <v>0</v>
          </cell>
          <cell r="AG44">
            <v>12</v>
          </cell>
          <cell r="AH44">
            <v>84</v>
          </cell>
        </row>
        <row r="45">
          <cell r="A45" t="str">
            <v>Пельмени Бигбули #МЕГАВКУСИЩЕ с сочной грудинкой ТМ Горячая штучка ТС Бигбули  сфера 0,43  ПОКОМ</v>
          </cell>
          <cell r="B45" t="str">
            <v>шт</v>
          </cell>
          <cell r="G45">
            <v>0</v>
          </cell>
          <cell r="H45">
            <v>180</v>
          </cell>
          <cell r="I45" t="str">
            <v>матрица</v>
          </cell>
          <cell r="K45">
            <v>0</v>
          </cell>
          <cell r="O45">
            <v>0</v>
          </cell>
          <cell r="U45" t="e">
            <v>#DIV/0!</v>
          </cell>
          <cell r="V45" t="e">
            <v>#DIV/0!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 t="str">
            <v>нет потребности</v>
          </cell>
          <cell r="AC45">
            <v>0</v>
          </cell>
          <cell r="AD45">
            <v>0</v>
          </cell>
          <cell r="AG45">
            <v>12</v>
          </cell>
          <cell r="AH45">
            <v>84</v>
          </cell>
        </row>
        <row r="46">
          <cell r="A46" t="str">
            <v>Пельмени Бигбули с мясом, Горячая штучка 0,9кг  ПОКОМ</v>
          </cell>
          <cell r="B46" t="str">
            <v>шт</v>
          </cell>
          <cell r="C46">
            <v>265</v>
          </cell>
          <cell r="D46">
            <v>96</v>
          </cell>
          <cell r="E46">
            <v>278</v>
          </cell>
          <cell r="F46">
            <v>7</v>
          </cell>
          <cell r="G46">
            <v>0.9</v>
          </cell>
          <cell r="H46">
            <v>180</v>
          </cell>
          <cell r="I46" t="str">
            <v>матрица</v>
          </cell>
          <cell r="J46">
            <v>282</v>
          </cell>
          <cell r="K46">
            <v>-4</v>
          </cell>
          <cell r="N46">
            <v>384</v>
          </cell>
          <cell r="O46">
            <v>55.6</v>
          </cell>
          <cell r="P46">
            <v>387.4</v>
          </cell>
          <cell r="Q46">
            <v>331.80000000000007</v>
          </cell>
          <cell r="R46">
            <v>288</v>
          </cell>
          <cell r="U46">
            <v>12.212230215827338</v>
          </cell>
          <cell r="V46">
            <v>7.0323741007194247</v>
          </cell>
          <cell r="W46">
            <v>42.2</v>
          </cell>
          <cell r="X46">
            <v>38.4</v>
          </cell>
          <cell r="Y46">
            <v>40.4</v>
          </cell>
          <cell r="Z46">
            <v>50</v>
          </cell>
          <cell r="AA46">
            <v>52.8</v>
          </cell>
          <cell r="AC46">
            <v>298.62000000000006</v>
          </cell>
          <cell r="AD46">
            <v>8</v>
          </cell>
          <cell r="AE46">
            <v>36</v>
          </cell>
          <cell r="AF46">
            <v>259.2</v>
          </cell>
          <cell r="AG46">
            <v>12</v>
          </cell>
          <cell r="AH46">
            <v>84</v>
          </cell>
        </row>
        <row r="47">
          <cell r="A47" t="str">
            <v>Пельмени Бигбули со слив.маслом 0,9 кг   Поком</v>
          </cell>
          <cell r="B47" t="str">
            <v>шт</v>
          </cell>
          <cell r="C47">
            <v>239</v>
          </cell>
          <cell r="D47">
            <v>3</v>
          </cell>
          <cell r="E47">
            <v>103</v>
          </cell>
          <cell r="F47">
            <v>83</v>
          </cell>
          <cell r="G47">
            <v>0.9</v>
          </cell>
          <cell r="H47">
            <v>180</v>
          </cell>
          <cell r="I47" t="str">
            <v>матрица</v>
          </cell>
          <cell r="J47">
            <v>103</v>
          </cell>
          <cell r="K47">
            <v>0</v>
          </cell>
          <cell r="N47">
            <v>96</v>
          </cell>
          <cell r="O47">
            <v>20.6</v>
          </cell>
          <cell r="P47">
            <v>109.40000000000003</v>
          </cell>
          <cell r="Q47">
            <v>109.40000000000003</v>
          </cell>
          <cell r="R47">
            <v>96</v>
          </cell>
          <cell r="U47">
            <v>13.349514563106796</v>
          </cell>
          <cell r="V47">
            <v>8.6893203883495147</v>
          </cell>
          <cell r="W47">
            <v>18.2</v>
          </cell>
          <cell r="X47">
            <v>15.8</v>
          </cell>
          <cell r="Y47">
            <v>7.6</v>
          </cell>
          <cell r="Z47">
            <v>0</v>
          </cell>
          <cell r="AA47">
            <v>20.8</v>
          </cell>
          <cell r="AB47" t="str">
            <v>Галактика</v>
          </cell>
          <cell r="AC47">
            <v>98.460000000000036</v>
          </cell>
          <cell r="AD47">
            <v>8</v>
          </cell>
          <cell r="AE47">
            <v>12</v>
          </cell>
          <cell r="AF47">
            <v>86.4</v>
          </cell>
          <cell r="AG47">
            <v>12</v>
          </cell>
          <cell r="AH47">
            <v>84</v>
          </cell>
        </row>
        <row r="48">
          <cell r="A48" t="str">
            <v>Пельмени Бугбули со сливочным маслом ТМ Горячая штучка БУЛЬМЕНИ 0,43 кг  ПОКОМ</v>
          </cell>
          <cell r="B48" t="str">
            <v>шт</v>
          </cell>
          <cell r="G48">
            <v>0</v>
          </cell>
          <cell r="H48">
            <v>180</v>
          </cell>
          <cell r="I48" t="str">
            <v>матрица</v>
          </cell>
          <cell r="K48">
            <v>0</v>
          </cell>
          <cell r="O48">
            <v>0</v>
          </cell>
          <cell r="U48" t="e">
            <v>#DIV/0!</v>
          </cell>
          <cell r="V48" t="e">
            <v>#DIV/0!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 t="str">
            <v>нет потребности</v>
          </cell>
          <cell r="AC48">
            <v>0</v>
          </cell>
          <cell r="AD48">
            <v>0</v>
          </cell>
          <cell r="AG48">
            <v>12</v>
          </cell>
          <cell r="AH48">
            <v>84</v>
          </cell>
        </row>
        <row r="49">
          <cell r="A49" t="str">
            <v>Пельмени Бульмени с говядиной и свининой Горячая шт. 0,9 кг  ПОКОМ</v>
          </cell>
          <cell r="B49" t="str">
            <v>шт</v>
          </cell>
          <cell r="C49">
            <v>249</v>
          </cell>
          <cell r="D49">
            <v>480</v>
          </cell>
          <cell r="E49">
            <v>416</v>
          </cell>
          <cell r="F49">
            <v>217</v>
          </cell>
          <cell r="G49">
            <v>0.9</v>
          </cell>
          <cell r="H49">
            <v>180</v>
          </cell>
          <cell r="I49" t="str">
            <v>матрица</v>
          </cell>
          <cell r="J49">
            <v>420</v>
          </cell>
          <cell r="K49">
            <v>-4</v>
          </cell>
          <cell r="N49">
            <v>96</v>
          </cell>
          <cell r="O49">
            <v>83.2</v>
          </cell>
          <cell r="P49">
            <v>851.8</v>
          </cell>
          <cell r="Q49">
            <v>768.60000000000014</v>
          </cell>
          <cell r="R49">
            <v>768</v>
          </cell>
          <cell r="U49">
            <v>12.992788461538462</v>
          </cell>
          <cell r="V49">
            <v>3.7620192307692308</v>
          </cell>
          <cell r="W49">
            <v>55</v>
          </cell>
          <cell r="X49">
            <v>68.2</v>
          </cell>
          <cell r="Y49">
            <v>51.6</v>
          </cell>
          <cell r="Z49">
            <v>74.599999999999994</v>
          </cell>
          <cell r="AA49">
            <v>77.599999999999994</v>
          </cell>
          <cell r="AC49">
            <v>691.74000000000012</v>
          </cell>
          <cell r="AD49">
            <v>8</v>
          </cell>
          <cell r="AE49">
            <v>96</v>
          </cell>
          <cell r="AF49">
            <v>691.2</v>
          </cell>
          <cell r="AG49">
            <v>12</v>
          </cell>
          <cell r="AH49">
            <v>84</v>
          </cell>
        </row>
        <row r="50">
          <cell r="A50" t="str">
            <v>Пельмени Бульмени с говядиной и свининой Горячая штучка 0,43  ПОКОМ</v>
          </cell>
          <cell r="B50" t="str">
            <v>шт</v>
          </cell>
          <cell r="C50">
            <v>252</v>
          </cell>
          <cell r="D50">
            <v>2</v>
          </cell>
          <cell r="E50">
            <v>221</v>
          </cell>
          <cell r="F50">
            <v>2</v>
          </cell>
          <cell r="G50">
            <v>0.43</v>
          </cell>
          <cell r="H50">
            <v>180</v>
          </cell>
          <cell r="I50" t="str">
            <v>матрица</v>
          </cell>
          <cell r="J50">
            <v>217</v>
          </cell>
          <cell r="K50">
            <v>4</v>
          </cell>
          <cell r="N50">
            <v>192</v>
          </cell>
          <cell r="O50">
            <v>44.2</v>
          </cell>
          <cell r="P50">
            <v>424.80000000000007</v>
          </cell>
          <cell r="Q50">
            <v>424.80000000000007</v>
          </cell>
          <cell r="R50">
            <v>384</v>
          </cell>
          <cell r="U50">
            <v>13.076923076923077</v>
          </cell>
          <cell r="V50">
            <v>4.3891402714932122</v>
          </cell>
          <cell r="W50">
            <v>22.6</v>
          </cell>
          <cell r="X50">
            <v>22.4</v>
          </cell>
          <cell r="Y50">
            <v>10.8</v>
          </cell>
          <cell r="Z50">
            <v>33.200000000000003</v>
          </cell>
          <cell r="AA50">
            <v>26.4</v>
          </cell>
          <cell r="AC50">
            <v>182.66400000000002</v>
          </cell>
          <cell r="AD50">
            <v>16</v>
          </cell>
          <cell r="AE50">
            <v>24</v>
          </cell>
          <cell r="AF50">
            <v>165.12</v>
          </cell>
          <cell r="AG50">
            <v>12</v>
          </cell>
          <cell r="AH50">
            <v>84</v>
          </cell>
        </row>
        <row r="51">
          <cell r="A51" t="str">
            <v>Пельмени Бульмени с говядиной и свининой Наваристые Горячая штучка ВЕС  ПОКОМ</v>
          </cell>
          <cell r="B51" t="str">
            <v>кг</v>
          </cell>
          <cell r="C51">
            <v>570</v>
          </cell>
          <cell r="D51">
            <v>1500</v>
          </cell>
          <cell r="E51">
            <v>655.78499999999997</v>
          </cell>
          <cell r="F51">
            <v>1330</v>
          </cell>
          <cell r="G51">
            <v>1</v>
          </cell>
          <cell r="H51">
            <v>180</v>
          </cell>
          <cell r="I51" t="str">
            <v>матрица</v>
          </cell>
          <cell r="J51">
            <v>660</v>
          </cell>
          <cell r="K51">
            <v>-4.2150000000000318</v>
          </cell>
          <cell r="N51">
            <v>0</v>
          </cell>
          <cell r="O51">
            <v>131.15699999999998</v>
          </cell>
          <cell r="P51">
            <v>506.19799999999987</v>
          </cell>
          <cell r="Q51">
            <v>375.04099999999971</v>
          </cell>
          <cell r="R51">
            <v>360</v>
          </cell>
          <cell r="U51">
            <v>12.885320646248392</v>
          </cell>
          <cell r="V51">
            <v>10.140518615094887</v>
          </cell>
          <cell r="W51">
            <v>124</v>
          </cell>
          <cell r="X51">
            <v>161</v>
          </cell>
          <cell r="Y51">
            <v>132.57499999999999</v>
          </cell>
          <cell r="Z51">
            <v>151</v>
          </cell>
          <cell r="AA51">
            <v>167</v>
          </cell>
          <cell r="AC51">
            <v>375.04099999999971</v>
          </cell>
          <cell r="AD51">
            <v>5</v>
          </cell>
          <cell r="AE51">
            <v>72</v>
          </cell>
          <cell r="AF51">
            <v>360</v>
          </cell>
          <cell r="AG51">
            <v>12</v>
          </cell>
          <cell r="AH51">
            <v>144</v>
          </cell>
        </row>
        <row r="52">
          <cell r="A52" t="str">
            <v>Пельмени Бульмени со сливочным маслом Горячая штучка 0,9 кг  ПОКОМ</v>
          </cell>
          <cell r="B52" t="str">
            <v>шт</v>
          </cell>
          <cell r="C52">
            <v>751</v>
          </cell>
          <cell r="D52">
            <v>1536</v>
          </cell>
          <cell r="E52">
            <v>1015</v>
          </cell>
          <cell r="F52">
            <v>1040</v>
          </cell>
          <cell r="G52">
            <v>0.9</v>
          </cell>
          <cell r="H52">
            <v>180</v>
          </cell>
          <cell r="I52" t="str">
            <v>матрица</v>
          </cell>
          <cell r="J52">
            <v>1025</v>
          </cell>
          <cell r="K52">
            <v>-10</v>
          </cell>
          <cell r="N52">
            <v>672</v>
          </cell>
          <cell r="O52">
            <v>203</v>
          </cell>
          <cell r="P52">
            <v>1130</v>
          </cell>
          <cell r="Q52">
            <v>927</v>
          </cell>
          <cell r="R52">
            <v>960</v>
          </cell>
          <cell r="U52">
            <v>13.16256157635468</v>
          </cell>
          <cell r="V52">
            <v>8.4334975369458132</v>
          </cell>
          <cell r="W52">
            <v>169.6</v>
          </cell>
          <cell r="X52">
            <v>181.2</v>
          </cell>
          <cell r="Y52">
            <v>176</v>
          </cell>
          <cell r="Z52">
            <v>173.4</v>
          </cell>
          <cell r="AA52">
            <v>198.2</v>
          </cell>
          <cell r="AC52">
            <v>834.30000000000007</v>
          </cell>
          <cell r="AD52">
            <v>8</v>
          </cell>
          <cell r="AE52">
            <v>120</v>
          </cell>
          <cell r="AF52">
            <v>864</v>
          </cell>
          <cell r="AG52">
            <v>12</v>
          </cell>
          <cell r="AH52">
            <v>84</v>
          </cell>
        </row>
        <row r="53">
          <cell r="A53" t="str">
            <v>Пельмени Бульмени со сливочным маслом ТМ Горячая шт. 0,43 кг  ПОКОМ</v>
          </cell>
          <cell r="B53" t="str">
            <v>шт</v>
          </cell>
          <cell r="C53">
            <v>313</v>
          </cell>
          <cell r="D53">
            <v>4</v>
          </cell>
          <cell r="E53">
            <v>245</v>
          </cell>
          <cell r="F53">
            <v>28</v>
          </cell>
          <cell r="G53">
            <v>0.43</v>
          </cell>
          <cell r="H53">
            <v>180</v>
          </cell>
          <cell r="I53" t="str">
            <v>матрица</v>
          </cell>
          <cell r="J53">
            <v>249</v>
          </cell>
          <cell r="K53">
            <v>-4</v>
          </cell>
          <cell r="N53">
            <v>384</v>
          </cell>
          <cell r="O53">
            <v>49</v>
          </cell>
          <cell r="P53">
            <v>274</v>
          </cell>
          <cell r="Q53">
            <v>274</v>
          </cell>
          <cell r="R53">
            <v>192</v>
          </cell>
          <cell r="U53">
            <v>12.326530612244898</v>
          </cell>
          <cell r="V53">
            <v>8.408163265306122</v>
          </cell>
          <cell r="W53">
            <v>41.8</v>
          </cell>
          <cell r="X53">
            <v>29.8</v>
          </cell>
          <cell r="Y53">
            <v>18.8</v>
          </cell>
          <cell r="Z53">
            <v>48.4</v>
          </cell>
          <cell r="AA53">
            <v>29.6</v>
          </cell>
          <cell r="AC53">
            <v>117.82</v>
          </cell>
          <cell r="AD53">
            <v>16</v>
          </cell>
          <cell r="AE53">
            <v>12</v>
          </cell>
          <cell r="AF53">
            <v>82.56</v>
          </cell>
          <cell r="AG53">
            <v>12</v>
          </cell>
          <cell r="AH53">
            <v>84</v>
          </cell>
        </row>
        <row r="54">
          <cell r="A54" t="str">
            <v>Пельмени Домашние с говядиной и свининой 0,7кг, сфера ТМ Зареченские  ПОКОМ</v>
          </cell>
          <cell r="B54" t="str">
            <v>шт</v>
          </cell>
          <cell r="C54">
            <v>177</v>
          </cell>
          <cell r="E54">
            <v>62</v>
          </cell>
          <cell r="F54">
            <v>103</v>
          </cell>
          <cell r="G54">
            <v>0.7</v>
          </cell>
          <cell r="H54">
            <v>180</v>
          </cell>
          <cell r="I54" t="str">
            <v>матрица</v>
          </cell>
          <cell r="J54">
            <v>62</v>
          </cell>
          <cell r="K54">
            <v>0</v>
          </cell>
          <cell r="N54">
            <v>0</v>
          </cell>
          <cell r="O54">
            <v>12.4</v>
          </cell>
          <cell r="P54">
            <v>70.599999999999994</v>
          </cell>
          <cell r="Q54">
            <v>70.599999999999994</v>
          </cell>
          <cell r="R54">
            <v>120</v>
          </cell>
          <cell r="U54">
            <v>17.983870967741936</v>
          </cell>
          <cell r="V54">
            <v>8.306451612903226</v>
          </cell>
          <cell r="W54">
            <v>6.2</v>
          </cell>
          <cell r="X54">
            <v>10.6</v>
          </cell>
          <cell r="Y54">
            <v>13</v>
          </cell>
          <cell r="Z54">
            <v>8.1999999999999993</v>
          </cell>
          <cell r="AA54">
            <v>11.2</v>
          </cell>
          <cell r="AC54">
            <v>49.419999999999995</v>
          </cell>
          <cell r="AD54">
            <v>10</v>
          </cell>
          <cell r="AE54">
            <v>12</v>
          </cell>
          <cell r="AF54">
            <v>84</v>
          </cell>
          <cell r="AG54">
            <v>12</v>
          </cell>
          <cell r="AH54">
            <v>84</v>
          </cell>
        </row>
        <row r="55">
          <cell r="A55" t="str">
            <v>Пельмени Домашние со сливочным маслом ТМ Зареченские  продукты флоу-пак сфера 0,7 кг.  Поком</v>
          </cell>
          <cell r="B55" t="str">
            <v>шт</v>
          </cell>
          <cell r="C55">
            <v>133</v>
          </cell>
          <cell r="D55">
            <v>360</v>
          </cell>
          <cell r="E55">
            <v>172</v>
          </cell>
          <cell r="F55">
            <v>298</v>
          </cell>
          <cell r="G55">
            <v>0.7</v>
          </cell>
          <cell r="H55">
            <v>180</v>
          </cell>
          <cell r="I55" t="str">
            <v>матрица / Общий прайс</v>
          </cell>
          <cell r="J55">
            <v>172</v>
          </cell>
          <cell r="K55">
            <v>0</v>
          </cell>
          <cell r="N55">
            <v>0</v>
          </cell>
          <cell r="O55">
            <v>34.4</v>
          </cell>
          <cell r="P55">
            <v>183.59999999999997</v>
          </cell>
          <cell r="Q55">
            <v>183.59999999999997</v>
          </cell>
          <cell r="R55">
            <v>240</v>
          </cell>
          <cell r="U55">
            <v>15.63953488372093</v>
          </cell>
          <cell r="V55">
            <v>8.6627906976744189</v>
          </cell>
          <cell r="W55">
            <v>20.2</v>
          </cell>
          <cell r="X55">
            <v>36.799999999999997</v>
          </cell>
          <cell r="Y55">
            <v>26.2</v>
          </cell>
          <cell r="Z55">
            <v>14.2</v>
          </cell>
          <cell r="AA55">
            <v>32</v>
          </cell>
          <cell r="AC55">
            <v>128.51999999999998</v>
          </cell>
          <cell r="AD55">
            <v>10</v>
          </cell>
          <cell r="AE55">
            <v>24</v>
          </cell>
          <cell r="AF55">
            <v>168</v>
          </cell>
          <cell r="AG55">
            <v>12</v>
          </cell>
          <cell r="AH55">
            <v>84</v>
          </cell>
        </row>
        <row r="56">
          <cell r="A56" t="str">
            <v>Пельмени Жемчужные ТМ Зареченские ТС Зареченские продукты флоу-пак сфера 1,0 кг.  Поком</v>
          </cell>
          <cell r="B56" t="str">
            <v>шт</v>
          </cell>
          <cell r="C56">
            <v>179</v>
          </cell>
          <cell r="D56">
            <v>75</v>
          </cell>
          <cell r="E56">
            <v>85</v>
          </cell>
          <cell r="F56">
            <v>151</v>
          </cell>
          <cell r="G56">
            <v>1</v>
          </cell>
          <cell r="H56">
            <v>180</v>
          </cell>
          <cell r="I56" t="str">
            <v>Общий прайс</v>
          </cell>
          <cell r="J56">
            <v>80</v>
          </cell>
          <cell r="K56">
            <v>5</v>
          </cell>
          <cell r="N56">
            <v>0</v>
          </cell>
          <cell r="O56">
            <v>17</v>
          </cell>
          <cell r="P56">
            <v>87</v>
          </cell>
          <cell r="Q56">
            <v>87</v>
          </cell>
          <cell r="R56">
            <v>72</v>
          </cell>
          <cell r="U56">
            <v>13.117647058823529</v>
          </cell>
          <cell r="V56">
            <v>8.882352941176471</v>
          </cell>
          <cell r="W56">
            <v>11</v>
          </cell>
          <cell r="X56">
            <v>9.4</v>
          </cell>
          <cell r="Y56">
            <v>24.6</v>
          </cell>
          <cell r="Z56">
            <v>9</v>
          </cell>
          <cell r="AA56">
            <v>11.6</v>
          </cell>
          <cell r="AC56">
            <v>87</v>
          </cell>
          <cell r="AD56">
            <v>6</v>
          </cell>
          <cell r="AE56">
            <v>12</v>
          </cell>
          <cell r="AF56">
            <v>72</v>
          </cell>
          <cell r="AG56">
            <v>12</v>
          </cell>
          <cell r="AH56">
            <v>84</v>
          </cell>
        </row>
        <row r="57">
          <cell r="A57" t="str">
            <v>Пельмени Медвежьи ушки с фермерскими сливками ТМ Стародв флоу-пак классическая форма 0,7 кг.  Поком</v>
          </cell>
          <cell r="B57" t="str">
            <v>шт</v>
          </cell>
          <cell r="C57">
            <v>232</v>
          </cell>
          <cell r="E57">
            <v>49</v>
          </cell>
          <cell r="F57">
            <v>160</v>
          </cell>
          <cell r="G57">
            <v>0.7</v>
          </cell>
          <cell r="H57">
            <v>180</v>
          </cell>
          <cell r="I57" t="str">
            <v>матрица</v>
          </cell>
          <cell r="J57">
            <v>49</v>
          </cell>
          <cell r="K57">
            <v>0</v>
          </cell>
          <cell r="N57">
            <v>0</v>
          </cell>
          <cell r="O57">
            <v>9.8000000000000007</v>
          </cell>
          <cell r="R57">
            <v>0</v>
          </cell>
          <cell r="T57" t="str">
            <v>Акция октябрь сеть "Галактика"</v>
          </cell>
          <cell r="U57">
            <v>16.326530612244898</v>
          </cell>
          <cell r="V57">
            <v>16.326530612244898</v>
          </cell>
          <cell r="W57">
            <v>13</v>
          </cell>
          <cell r="X57">
            <v>16.399999999999999</v>
          </cell>
          <cell r="Y57">
            <v>19.8</v>
          </cell>
          <cell r="Z57">
            <v>19.399999999999999</v>
          </cell>
          <cell r="AA57">
            <v>27.2</v>
          </cell>
          <cell r="AB57" t="str">
            <v>Акция октябрь сеть "Галактика"</v>
          </cell>
          <cell r="AC57">
            <v>0</v>
          </cell>
          <cell r="AD57">
            <v>8</v>
          </cell>
          <cell r="AE57">
            <v>0</v>
          </cell>
          <cell r="AF57">
            <v>0</v>
          </cell>
          <cell r="AG57">
            <v>12</v>
          </cell>
          <cell r="AH57">
            <v>84</v>
          </cell>
        </row>
        <row r="58">
          <cell r="A58" t="str">
            <v>Пельмени Медвежьи ушки с фермерской свининой и говядиной Большие флоу-пак класс 0,7 кг  Поком</v>
          </cell>
          <cell r="B58" t="str">
            <v>шт</v>
          </cell>
          <cell r="C58">
            <v>153</v>
          </cell>
          <cell r="D58">
            <v>96</v>
          </cell>
          <cell r="E58">
            <v>38</v>
          </cell>
          <cell r="F58">
            <v>202</v>
          </cell>
          <cell r="G58">
            <v>0.7</v>
          </cell>
          <cell r="H58">
            <v>180</v>
          </cell>
          <cell r="I58" t="str">
            <v>матрица</v>
          </cell>
          <cell r="J58">
            <v>38</v>
          </cell>
          <cell r="K58">
            <v>0</v>
          </cell>
          <cell r="N58">
            <v>0</v>
          </cell>
          <cell r="O58">
            <v>7.6</v>
          </cell>
          <cell r="R58">
            <v>0</v>
          </cell>
          <cell r="T58" t="str">
            <v>Акция октябрь сеть "Галактика"</v>
          </cell>
          <cell r="U58">
            <v>26.578947368421055</v>
          </cell>
          <cell r="V58">
            <v>26.578947368421055</v>
          </cell>
          <cell r="W58">
            <v>9.1999999999999993</v>
          </cell>
          <cell r="X58">
            <v>20.399999999999999</v>
          </cell>
          <cell r="Y58">
            <v>14.4</v>
          </cell>
          <cell r="Z58">
            <v>12.4</v>
          </cell>
          <cell r="AA58">
            <v>30</v>
          </cell>
          <cell r="AB58" t="str">
            <v>нужно увеличить продажи / Акция октябрь сеть "Галактика"</v>
          </cell>
          <cell r="AC58">
            <v>0</v>
          </cell>
          <cell r="AD58">
            <v>8</v>
          </cell>
          <cell r="AE58">
            <v>0</v>
          </cell>
          <cell r="AF58">
            <v>0</v>
          </cell>
          <cell r="AG58">
            <v>12</v>
          </cell>
          <cell r="AH58">
            <v>84</v>
          </cell>
        </row>
        <row r="59">
          <cell r="A59" t="str">
            <v>Пельмени Медвежьи ушки с фермерской свининой и говядиной Малые флоу-пак классическая 0,7 кг  Поком</v>
          </cell>
          <cell r="B59" t="str">
            <v>шт</v>
          </cell>
          <cell r="C59">
            <v>304</v>
          </cell>
          <cell r="E59">
            <v>40</v>
          </cell>
          <cell r="F59">
            <v>261</v>
          </cell>
          <cell r="G59">
            <v>0.7</v>
          </cell>
          <cell r="H59">
            <v>180</v>
          </cell>
          <cell r="I59" t="str">
            <v>матрица</v>
          </cell>
          <cell r="J59">
            <v>40</v>
          </cell>
          <cell r="K59">
            <v>0</v>
          </cell>
          <cell r="N59">
            <v>0</v>
          </cell>
          <cell r="O59">
            <v>8</v>
          </cell>
          <cell r="R59">
            <v>0</v>
          </cell>
          <cell r="T59" t="str">
            <v>Акция октябрь сеть "Галактика"</v>
          </cell>
          <cell r="U59">
            <v>32.625</v>
          </cell>
          <cell r="V59">
            <v>32.625</v>
          </cell>
          <cell r="W59">
            <v>4.5999999999999996</v>
          </cell>
          <cell r="X59">
            <v>12.2</v>
          </cell>
          <cell r="Y59">
            <v>11</v>
          </cell>
          <cell r="Z59">
            <v>10.4</v>
          </cell>
          <cell r="AA59">
            <v>35.4</v>
          </cell>
          <cell r="AB59" t="str">
            <v>нужно увеличить продажи / Акция октябрь сеть "Галактика"</v>
          </cell>
          <cell r="AC59">
            <v>0</v>
          </cell>
          <cell r="AD59">
            <v>8</v>
          </cell>
          <cell r="AE59">
            <v>0</v>
          </cell>
          <cell r="AF59">
            <v>0</v>
          </cell>
          <cell r="AG59">
            <v>12</v>
          </cell>
          <cell r="AH59">
            <v>84</v>
          </cell>
        </row>
        <row r="60">
          <cell r="A60" t="str">
            <v>Пельмени Мясорубские ТМ Стародворье фоу-пак равиоли 0,7 кг.  Поком</v>
          </cell>
          <cell r="B60" t="str">
            <v>шт</v>
          </cell>
          <cell r="C60">
            <v>382</v>
          </cell>
          <cell r="D60">
            <v>384</v>
          </cell>
          <cell r="E60">
            <v>275</v>
          </cell>
          <cell r="F60">
            <v>432</v>
          </cell>
          <cell r="G60">
            <v>0.7</v>
          </cell>
          <cell r="H60">
            <v>180</v>
          </cell>
          <cell r="I60" t="str">
            <v>матрица</v>
          </cell>
          <cell r="J60">
            <v>280</v>
          </cell>
          <cell r="K60">
            <v>-5</v>
          </cell>
          <cell r="N60">
            <v>192</v>
          </cell>
          <cell r="O60">
            <v>55</v>
          </cell>
          <cell r="P60">
            <v>146</v>
          </cell>
          <cell r="Q60">
            <v>146</v>
          </cell>
          <cell r="R60">
            <v>192</v>
          </cell>
          <cell r="U60">
            <v>14.836363636363636</v>
          </cell>
          <cell r="V60">
            <v>11.345454545454546</v>
          </cell>
          <cell r="W60">
            <v>66.2</v>
          </cell>
          <cell r="X60">
            <v>75.2</v>
          </cell>
          <cell r="Y60">
            <v>80.2</v>
          </cell>
          <cell r="Z60">
            <v>79.2</v>
          </cell>
          <cell r="AA60">
            <v>88.8</v>
          </cell>
          <cell r="AC60">
            <v>102.19999999999999</v>
          </cell>
          <cell r="AD60">
            <v>8</v>
          </cell>
          <cell r="AE60">
            <v>24</v>
          </cell>
          <cell r="AF60">
            <v>134.39999999999998</v>
          </cell>
          <cell r="AG60">
            <v>12</v>
          </cell>
          <cell r="AH60">
            <v>84</v>
          </cell>
        </row>
        <row r="61">
          <cell r="A61" t="str">
            <v>Пельмени Отборные из свинины и говядины 0,9 кг ТМ Стародворье ТС Медвежье ушко  ПОКОМ</v>
          </cell>
          <cell r="B61" t="str">
            <v>шт</v>
          </cell>
          <cell r="C61">
            <v>42</v>
          </cell>
          <cell r="D61">
            <v>192</v>
          </cell>
          <cell r="E61">
            <v>86</v>
          </cell>
          <cell r="F61">
            <v>127</v>
          </cell>
          <cell r="G61">
            <v>0.9</v>
          </cell>
          <cell r="H61">
            <v>180</v>
          </cell>
          <cell r="I61" t="str">
            <v>матрица</v>
          </cell>
          <cell r="J61">
            <v>91</v>
          </cell>
          <cell r="K61">
            <v>-5</v>
          </cell>
          <cell r="N61">
            <v>0</v>
          </cell>
          <cell r="O61">
            <v>17.2</v>
          </cell>
          <cell r="P61">
            <v>113.79999999999998</v>
          </cell>
          <cell r="Q61">
            <v>113.79999999999998</v>
          </cell>
          <cell r="R61">
            <v>96</v>
          </cell>
          <cell r="U61">
            <v>12.965116279069768</v>
          </cell>
          <cell r="V61">
            <v>7.3837209302325588</v>
          </cell>
          <cell r="W61">
            <v>10</v>
          </cell>
          <cell r="X61">
            <v>18.399999999999999</v>
          </cell>
          <cell r="Y61">
            <v>7.6</v>
          </cell>
          <cell r="Z61">
            <v>12.6</v>
          </cell>
          <cell r="AA61">
            <v>20.8</v>
          </cell>
          <cell r="AC61">
            <v>102.41999999999999</v>
          </cell>
          <cell r="AD61">
            <v>8</v>
          </cell>
          <cell r="AE61">
            <v>12</v>
          </cell>
          <cell r="AF61">
            <v>86.4</v>
          </cell>
          <cell r="AG61">
            <v>12</v>
          </cell>
          <cell r="AH61">
            <v>84</v>
          </cell>
        </row>
        <row r="62">
          <cell r="A62" t="str">
            <v>Пельмени Отборные с говядиной 0,9 кг НОВА ТМ Стародворье ТС Медвежье ушко  ПОКОМ</v>
          </cell>
          <cell r="B62" t="str">
            <v>шт</v>
          </cell>
          <cell r="C62">
            <v>95</v>
          </cell>
          <cell r="D62">
            <v>96</v>
          </cell>
          <cell r="E62">
            <v>57</v>
          </cell>
          <cell r="F62">
            <v>128</v>
          </cell>
          <cell r="G62">
            <v>0.9</v>
          </cell>
          <cell r="H62">
            <v>180</v>
          </cell>
          <cell r="I62" t="str">
            <v>матрица</v>
          </cell>
          <cell r="J62">
            <v>61</v>
          </cell>
          <cell r="K62">
            <v>-4</v>
          </cell>
          <cell r="N62">
            <v>0</v>
          </cell>
          <cell r="O62">
            <v>11.4</v>
          </cell>
          <cell r="P62">
            <v>54.400000000000006</v>
          </cell>
          <cell r="Q62">
            <v>54.400000000000006</v>
          </cell>
          <cell r="R62">
            <v>96</v>
          </cell>
          <cell r="U62">
            <v>19.649122807017545</v>
          </cell>
          <cell r="V62">
            <v>11.228070175438596</v>
          </cell>
          <cell r="W62">
            <v>11.2</v>
          </cell>
          <cell r="X62">
            <v>16.8</v>
          </cell>
          <cell r="Y62">
            <v>9</v>
          </cell>
          <cell r="Z62">
            <v>12</v>
          </cell>
          <cell r="AA62">
            <v>9.1999999999999993</v>
          </cell>
          <cell r="AC62">
            <v>48.960000000000008</v>
          </cell>
          <cell r="AD62">
            <v>8</v>
          </cell>
          <cell r="AE62">
            <v>12</v>
          </cell>
          <cell r="AF62">
            <v>86.4</v>
          </cell>
          <cell r="AG62">
            <v>12</v>
          </cell>
          <cell r="AH62">
            <v>84</v>
          </cell>
        </row>
        <row r="63">
          <cell r="A63" t="str">
            <v>Пельмени С говядиной и свининой, ВЕС, ТМ Славница сфера пуговки  ПОКОМ</v>
          </cell>
          <cell r="B63" t="str">
            <v>кг</v>
          </cell>
          <cell r="C63">
            <v>470</v>
          </cell>
          <cell r="D63">
            <v>1740</v>
          </cell>
          <cell r="E63">
            <v>865</v>
          </cell>
          <cell r="F63">
            <v>1195</v>
          </cell>
          <cell r="G63">
            <v>1</v>
          </cell>
          <cell r="H63">
            <v>180</v>
          </cell>
          <cell r="I63" t="str">
            <v>матрица</v>
          </cell>
          <cell r="J63">
            <v>865</v>
          </cell>
          <cell r="K63">
            <v>0</v>
          </cell>
          <cell r="N63">
            <v>720</v>
          </cell>
          <cell r="O63">
            <v>173</v>
          </cell>
          <cell r="P63">
            <v>507</v>
          </cell>
          <cell r="Q63">
            <v>334</v>
          </cell>
          <cell r="R63">
            <v>360</v>
          </cell>
          <cell r="U63">
            <v>13.15028901734104</v>
          </cell>
          <cell r="V63">
            <v>11.069364161849711</v>
          </cell>
          <cell r="W63">
            <v>173</v>
          </cell>
          <cell r="X63">
            <v>183</v>
          </cell>
          <cell r="Y63">
            <v>157</v>
          </cell>
          <cell r="Z63">
            <v>182</v>
          </cell>
          <cell r="AA63">
            <v>187</v>
          </cell>
          <cell r="AC63">
            <v>334</v>
          </cell>
          <cell r="AD63">
            <v>5</v>
          </cell>
          <cell r="AE63">
            <v>72</v>
          </cell>
          <cell r="AF63">
            <v>360</v>
          </cell>
          <cell r="AG63">
            <v>12</v>
          </cell>
          <cell r="AH63">
            <v>144</v>
          </cell>
        </row>
        <row r="64">
          <cell r="A64" t="str">
            <v>Пельмени Со свининой и говядиной ТМ Особый рецепт Любимая ложка 1,0 кг  ПОКОМ</v>
          </cell>
          <cell r="B64" t="str">
            <v>шт</v>
          </cell>
          <cell r="C64">
            <v>151</v>
          </cell>
          <cell r="D64">
            <v>60</v>
          </cell>
          <cell r="E64">
            <v>161</v>
          </cell>
          <cell r="F64">
            <v>44</v>
          </cell>
          <cell r="G64">
            <v>1</v>
          </cell>
          <cell r="H64">
            <v>180</v>
          </cell>
          <cell r="I64" t="str">
            <v>матрица</v>
          </cell>
          <cell r="J64">
            <v>160</v>
          </cell>
          <cell r="K64">
            <v>1</v>
          </cell>
          <cell r="N64">
            <v>180</v>
          </cell>
          <cell r="O64">
            <v>32.200000000000003</v>
          </cell>
          <cell r="P64">
            <v>226.80000000000007</v>
          </cell>
          <cell r="Q64">
            <v>194.60000000000002</v>
          </cell>
          <cell r="R64">
            <v>180</v>
          </cell>
          <cell r="U64">
            <v>12.546583850931675</v>
          </cell>
          <cell r="V64">
            <v>6.9565217391304346</v>
          </cell>
          <cell r="W64">
            <v>27</v>
          </cell>
          <cell r="X64">
            <v>25.4</v>
          </cell>
          <cell r="Y64">
            <v>25.2</v>
          </cell>
          <cell r="Z64">
            <v>17.2</v>
          </cell>
          <cell r="AA64">
            <v>28</v>
          </cell>
          <cell r="AC64">
            <v>194.60000000000002</v>
          </cell>
          <cell r="AD64">
            <v>5</v>
          </cell>
          <cell r="AE64">
            <v>36</v>
          </cell>
          <cell r="AF64">
            <v>180</v>
          </cell>
          <cell r="AG64">
            <v>12</v>
          </cell>
          <cell r="AH64">
            <v>84</v>
          </cell>
        </row>
        <row r="65">
          <cell r="A65" t="str">
            <v>Пельмени Сочные стародв. сфера 0,43кг  Поком</v>
          </cell>
          <cell r="B65" t="str">
            <v>шт</v>
          </cell>
          <cell r="C65">
            <v>81</v>
          </cell>
          <cell r="F65">
            <v>81</v>
          </cell>
          <cell r="G65">
            <v>0</v>
          </cell>
          <cell r="H65" t="e">
            <v>#N/A</v>
          </cell>
          <cell r="I65" t="str">
            <v>не в матрице</v>
          </cell>
          <cell r="K65">
            <v>0</v>
          </cell>
          <cell r="O65">
            <v>0</v>
          </cell>
          <cell r="U65" t="e">
            <v>#DIV/0!</v>
          </cell>
          <cell r="V65" t="e">
            <v>#DIV/0!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 t="str">
            <v>нужно продавать!!! / перемещение</v>
          </cell>
          <cell r="AC65">
            <v>0</v>
          </cell>
          <cell r="AD65">
            <v>0</v>
          </cell>
        </row>
        <row r="66">
          <cell r="A66" t="str">
            <v>Пельмени Супермени с мясом, Горячая штучка 0,2кг    ПОКОМ</v>
          </cell>
          <cell r="B66" t="str">
            <v>шт</v>
          </cell>
          <cell r="G66">
            <v>0</v>
          </cell>
          <cell r="H66">
            <v>180</v>
          </cell>
          <cell r="I66" t="str">
            <v>матрица</v>
          </cell>
          <cell r="K66">
            <v>0</v>
          </cell>
          <cell r="O66">
            <v>0</v>
          </cell>
          <cell r="U66" t="e">
            <v>#DIV/0!</v>
          </cell>
          <cell r="V66" t="e">
            <v>#DIV/0!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 t="str">
            <v>нет потребности</v>
          </cell>
          <cell r="AC66">
            <v>0</v>
          </cell>
          <cell r="AD66">
            <v>0</v>
          </cell>
          <cell r="AG66">
            <v>8</v>
          </cell>
          <cell r="AH66">
            <v>48</v>
          </cell>
        </row>
        <row r="67">
          <cell r="A67" t="str">
            <v>Пельмени Супермени со сливочным маслом Супермени 0,2 Сфера Горячая штучка  Поком</v>
          </cell>
          <cell r="B67" t="str">
            <v>шт</v>
          </cell>
          <cell r="G67">
            <v>0</v>
          </cell>
          <cell r="H67">
            <v>180</v>
          </cell>
          <cell r="I67" t="str">
            <v>матрица</v>
          </cell>
          <cell r="K67">
            <v>0</v>
          </cell>
          <cell r="O67">
            <v>0</v>
          </cell>
          <cell r="U67" t="e">
            <v>#DIV/0!</v>
          </cell>
          <cell r="V67" t="e">
            <v>#DIV/0!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 t="str">
            <v>нет потребности</v>
          </cell>
          <cell r="AC67">
            <v>0</v>
          </cell>
          <cell r="AD67">
            <v>0</v>
          </cell>
          <cell r="AG67">
            <v>6</v>
          </cell>
          <cell r="AH67">
            <v>72</v>
          </cell>
        </row>
        <row r="68">
          <cell r="A68" t="str">
            <v>Печеные пельмени Печь-мени с мясом Печеные пельмени Фикс.вес 0,2 сфера Вязанка  Поком</v>
          </cell>
          <cell r="B68" t="str">
            <v>шт</v>
          </cell>
          <cell r="G68">
            <v>0</v>
          </cell>
          <cell r="H68">
            <v>180</v>
          </cell>
          <cell r="I68" t="str">
            <v>матрица</v>
          </cell>
          <cell r="K68">
            <v>0</v>
          </cell>
          <cell r="O68">
            <v>0</v>
          </cell>
          <cell r="U68" t="e">
            <v>#DIV/0!</v>
          </cell>
          <cell r="V68" t="e">
            <v>#DIV/0!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 t="str">
            <v>нет потребности</v>
          </cell>
          <cell r="AC68">
            <v>0</v>
          </cell>
          <cell r="AD68">
            <v>0</v>
          </cell>
          <cell r="AG68">
            <v>6</v>
          </cell>
          <cell r="AH68">
            <v>72</v>
          </cell>
        </row>
        <row r="69">
          <cell r="A69" t="str">
            <v>Сосиски Оригинальные заморож. ТМ Стародворье в вак 0,33 кг  Поком</v>
          </cell>
          <cell r="B69" t="str">
            <v>шт</v>
          </cell>
          <cell r="C69">
            <v>43</v>
          </cell>
          <cell r="F69">
            <v>43</v>
          </cell>
          <cell r="G69">
            <v>0</v>
          </cell>
          <cell r="H69">
            <v>365</v>
          </cell>
          <cell r="I69" t="str">
            <v>не в матрице</v>
          </cell>
          <cell r="K69">
            <v>0</v>
          </cell>
          <cell r="O69">
            <v>0</v>
          </cell>
          <cell r="U69" t="e">
            <v>#DIV/0!</v>
          </cell>
          <cell r="V69" t="e">
            <v>#DIV/0!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 t="str">
            <v>нужно увеличить продажи!!!</v>
          </cell>
          <cell r="AC69">
            <v>0</v>
          </cell>
          <cell r="AD69">
            <v>0</v>
          </cell>
        </row>
        <row r="70">
          <cell r="A70" t="str">
            <v>Фрай-пицца с ветчиной и грибами 3,0 кг. ВЕС.  ПОКОМ</v>
          </cell>
          <cell r="B70" t="str">
            <v>кг</v>
          </cell>
          <cell r="C70">
            <v>12</v>
          </cell>
          <cell r="E70">
            <v>3</v>
          </cell>
          <cell r="G70">
            <v>0</v>
          </cell>
          <cell r="H70" t="e">
            <v>#N/A</v>
          </cell>
          <cell r="I70" t="str">
            <v>не в матрице</v>
          </cell>
          <cell r="J70">
            <v>3</v>
          </cell>
          <cell r="K70">
            <v>0</v>
          </cell>
          <cell r="O70">
            <v>0.6</v>
          </cell>
          <cell r="U70">
            <v>0</v>
          </cell>
          <cell r="V70">
            <v>0</v>
          </cell>
          <cell r="W70">
            <v>3.6</v>
          </cell>
          <cell r="X70">
            <v>0.6</v>
          </cell>
          <cell r="Y70">
            <v>1.8</v>
          </cell>
          <cell r="Z70">
            <v>1.8</v>
          </cell>
          <cell r="AA70">
            <v>0</v>
          </cell>
          <cell r="AB70" t="str">
            <v>дубль</v>
          </cell>
          <cell r="AC70">
            <v>0</v>
          </cell>
          <cell r="AD70">
            <v>0</v>
          </cell>
        </row>
        <row r="71">
          <cell r="A71" t="str">
            <v>Фрай-пицца с ветчиной и грибами ТМ Зареченские ТС Зареченские продукты.  Поком</v>
          </cell>
          <cell r="B71" t="str">
            <v>кг</v>
          </cell>
          <cell r="E71">
            <v>3</v>
          </cell>
          <cell r="G71">
            <v>1</v>
          </cell>
          <cell r="H71">
            <v>180</v>
          </cell>
          <cell r="I71" t="str">
            <v>матрица</v>
          </cell>
          <cell r="K71">
            <v>3</v>
          </cell>
          <cell r="N71">
            <v>42</v>
          </cell>
          <cell r="O71">
            <v>0.6</v>
          </cell>
          <cell r="R71">
            <v>0</v>
          </cell>
          <cell r="U71">
            <v>70</v>
          </cell>
          <cell r="V71">
            <v>70</v>
          </cell>
          <cell r="W71">
            <v>3.6</v>
          </cell>
          <cell r="X71">
            <v>0.6</v>
          </cell>
          <cell r="Y71">
            <v>1.8</v>
          </cell>
          <cell r="Z71">
            <v>1.8</v>
          </cell>
          <cell r="AA71">
            <v>0</v>
          </cell>
          <cell r="AB71" t="str">
            <v>есть дубль</v>
          </cell>
          <cell r="AC71">
            <v>0</v>
          </cell>
          <cell r="AD71">
            <v>3</v>
          </cell>
          <cell r="AE71">
            <v>0</v>
          </cell>
          <cell r="AF71">
            <v>0</v>
          </cell>
          <cell r="AG71">
            <v>14</v>
          </cell>
          <cell r="AH71">
            <v>126</v>
          </cell>
        </row>
        <row r="72">
          <cell r="A72" t="str">
            <v>Хотстеры ТМ Горячая штучка ТС Хотстеры 0,25 кг зам  ПОКОМ</v>
          </cell>
          <cell r="B72" t="str">
            <v>шт</v>
          </cell>
          <cell r="C72">
            <v>700</v>
          </cell>
          <cell r="D72">
            <v>504</v>
          </cell>
          <cell r="E72">
            <v>615</v>
          </cell>
          <cell r="F72">
            <v>471</v>
          </cell>
          <cell r="G72">
            <v>0.25</v>
          </cell>
          <cell r="H72">
            <v>180</v>
          </cell>
          <cell r="I72" t="str">
            <v>матрица</v>
          </cell>
          <cell r="J72">
            <v>618</v>
          </cell>
          <cell r="K72">
            <v>-3</v>
          </cell>
          <cell r="N72">
            <v>336</v>
          </cell>
          <cell r="O72">
            <v>123</v>
          </cell>
          <cell r="P72">
            <v>915</v>
          </cell>
          <cell r="Q72">
            <v>915</v>
          </cell>
          <cell r="R72">
            <v>840</v>
          </cell>
          <cell r="U72">
            <v>13.390243902439025</v>
          </cell>
          <cell r="V72">
            <v>6.5609756097560972</v>
          </cell>
          <cell r="W72">
            <v>95.4</v>
          </cell>
          <cell r="X72">
            <v>113</v>
          </cell>
          <cell r="Y72">
            <v>117.8</v>
          </cell>
          <cell r="Z72">
            <v>107.6</v>
          </cell>
          <cell r="AA72">
            <v>114.2</v>
          </cell>
          <cell r="AC72">
            <v>228.75</v>
          </cell>
          <cell r="AD72">
            <v>12</v>
          </cell>
          <cell r="AE72">
            <v>70</v>
          </cell>
          <cell r="AF72">
            <v>210</v>
          </cell>
          <cell r="AG72">
            <v>14</v>
          </cell>
          <cell r="AH72">
            <v>70</v>
          </cell>
        </row>
        <row r="73">
          <cell r="A73" t="str">
            <v>Хрустящие крылышки ТМ Горячая штучка 0,3 кг зам  ПОКОМ</v>
          </cell>
          <cell r="B73" t="str">
            <v>шт</v>
          </cell>
          <cell r="C73">
            <v>348</v>
          </cell>
          <cell r="D73">
            <v>336</v>
          </cell>
          <cell r="E73">
            <v>474</v>
          </cell>
          <cell r="F73">
            <v>74</v>
          </cell>
          <cell r="G73">
            <v>0.3</v>
          </cell>
          <cell r="H73">
            <v>180</v>
          </cell>
          <cell r="I73" t="str">
            <v>матрица</v>
          </cell>
          <cell r="J73">
            <v>477</v>
          </cell>
          <cell r="K73">
            <v>-3</v>
          </cell>
          <cell r="N73">
            <v>672</v>
          </cell>
          <cell r="O73">
            <v>94.8</v>
          </cell>
          <cell r="P73">
            <v>581.20000000000005</v>
          </cell>
          <cell r="Q73">
            <v>581.20000000000005</v>
          </cell>
          <cell r="R73">
            <v>504</v>
          </cell>
          <cell r="U73">
            <v>13.185654008438819</v>
          </cell>
          <cell r="V73">
            <v>7.8691983122362874</v>
          </cell>
          <cell r="W73">
            <v>75.400000000000006</v>
          </cell>
          <cell r="X73">
            <v>66.400000000000006</v>
          </cell>
          <cell r="Y73">
            <v>71.8</v>
          </cell>
          <cell r="Z73">
            <v>68.2</v>
          </cell>
          <cell r="AA73">
            <v>62.8</v>
          </cell>
          <cell r="AC73">
            <v>174.36</v>
          </cell>
          <cell r="AD73">
            <v>12</v>
          </cell>
          <cell r="AE73">
            <v>42</v>
          </cell>
          <cell r="AF73">
            <v>151.19999999999999</v>
          </cell>
          <cell r="AG73">
            <v>14</v>
          </cell>
          <cell r="AH73">
            <v>70</v>
          </cell>
        </row>
        <row r="74">
          <cell r="A74" t="str">
            <v>Хрустящие крылышки ТМ Зареченские ТС Зареченские продукты.   Поком</v>
          </cell>
          <cell r="B74" t="str">
            <v>кг</v>
          </cell>
          <cell r="C74">
            <v>59.4</v>
          </cell>
          <cell r="D74">
            <v>97.2</v>
          </cell>
          <cell r="E74">
            <v>86.2</v>
          </cell>
          <cell r="F74">
            <v>39.799999999999997</v>
          </cell>
          <cell r="G74">
            <v>1</v>
          </cell>
          <cell r="H74">
            <v>180</v>
          </cell>
          <cell r="I74" t="str">
            <v>матрица / Общий прайс</v>
          </cell>
          <cell r="J74">
            <v>100.2</v>
          </cell>
          <cell r="K74">
            <v>-14</v>
          </cell>
          <cell r="N74">
            <v>162</v>
          </cell>
          <cell r="O74">
            <v>17.240000000000002</v>
          </cell>
          <cell r="P74">
            <v>39.560000000000016</v>
          </cell>
          <cell r="Q74">
            <v>39.560000000000016</v>
          </cell>
          <cell r="R74">
            <v>32.4</v>
          </cell>
          <cell r="U74">
            <v>13.584686774941995</v>
          </cell>
          <cell r="V74">
            <v>11.705336426914153</v>
          </cell>
          <cell r="W74">
            <v>20.52</v>
          </cell>
          <cell r="X74">
            <v>17.64</v>
          </cell>
          <cell r="Y74">
            <v>16.2</v>
          </cell>
          <cell r="Z74">
            <v>17.28</v>
          </cell>
          <cell r="AA74">
            <v>23.76</v>
          </cell>
          <cell r="AC74">
            <v>39.560000000000016</v>
          </cell>
          <cell r="AD74">
            <v>1.8</v>
          </cell>
          <cell r="AE74">
            <v>18</v>
          </cell>
          <cell r="AF74">
            <v>32.4</v>
          </cell>
          <cell r="AG74">
            <v>18</v>
          </cell>
          <cell r="AH74">
            <v>234</v>
          </cell>
        </row>
        <row r="75">
          <cell r="A75" t="str">
            <v>Хрустящие крылышки острые к пиву ТМ Горячая штучка 0,3кг зам  ПОКОМ</v>
          </cell>
          <cell r="B75" t="str">
            <v>шт</v>
          </cell>
          <cell r="C75">
            <v>114</v>
          </cell>
          <cell r="D75">
            <v>840</v>
          </cell>
          <cell r="E75">
            <v>330</v>
          </cell>
          <cell r="F75">
            <v>524</v>
          </cell>
          <cell r="G75">
            <v>0.3</v>
          </cell>
          <cell r="H75">
            <v>180</v>
          </cell>
          <cell r="I75" t="str">
            <v>матрица</v>
          </cell>
          <cell r="J75">
            <v>332</v>
          </cell>
          <cell r="K75">
            <v>-2</v>
          </cell>
          <cell r="N75">
            <v>672</v>
          </cell>
          <cell r="O75">
            <v>66</v>
          </cell>
          <cell r="R75">
            <v>0</v>
          </cell>
          <cell r="T75" t="str">
            <v>Акция октябрь сеть "Галактика"</v>
          </cell>
          <cell r="U75">
            <v>18.121212121212121</v>
          </cell>
          <cell r="V75">
            <v>18.121212121212121</v>
          </cell>
          <cell r="W75">
            <v>90.4</v>
          </cell>
          <cell r="X75">
            <v>86.2</v>
          </cell>
          <cell r="Y75">
            <v>71.400000000000006</v>
          </cell>
          <cell r="Z75">
            <v>74.599999999999994</v>
          </cell>
          <cell r="AA75">
            <v>75.8</v>
          </cell>
          <cell r="AB75" t="str">
            <v>Акция октябрь сеть "Галактика"</v>
          </cell>
          <cell r="AC75">
            <v>0</v>
          </cell>
          <cell r="AD75">
            <v>12</v>
          </cell>
          <cell r="AE75">
            <v>0</v>
          </cell>
          <cell r="AF75">
            <v>0</v>
          </cell>
          <cell r="AG75">
            <v>14</v>
          </cell>
          <cell r="AH75">
            <v>70</v>
          </cell>
        </row>
        <row r="76">
          <cell r="A76" t="str">
            <v>Чебупай сочное яблоко ТМ Горячая штучка ТС Чебупай 0,2 кг УВС.  зам  ПОКОМ</v>
          </cell>
          <cell r="B76" t="str">
            <v>шт</v>
          </cell>
          <cell r="C76">
            <v>47</v>
          </cell>
          <cell r="D76">
            <v>60</v>
          </cell>
          <cell r="E76">
            <v>22</v>
          </cell>
          <cell r="F76">
            <v>71</v>
          </cell>
          <cell r="G76">
            <v>0.2</v>
          </cell>
          <cell r="H76">
            <v>365</v>
          </cell>
          <cell r="I76" t="str">
            <v>матрица</v>
          </cell>
          <cell r="J76">
            <v>22</v>
          </cell>
          <cell r="K76">
            <v>0</v>
          </cell>
          <cell r="N76">
            <v>0</v>
          </cell>
          <cell r="O76">
            <v>4.4000000000000004</v>
          </cell>
          <cell r="R76">
            <v>0</v>
          </cell>
          <cell r="U76">
            <v>16.136363636363637</v>
          </cell>
          <cell r="V76">
            <v>16.136363636363637</v>
          </cell>
          <cell r="W76">
            <v>3.4</v>
          </cell>
          <cell r="X76">
            <v>5.2</v>
          </cell>
          <cell r="Y76">
            <v>4.2</v>
          </cell>
          <cell r="Z76">
            <v>2.8</v>
          </cell>
          <cell r="AA76">
            <v>3.2</v>
          </cell>
          <cell r="AC76">
            <v>0</v>
          </cell>
          <cell r="AD76">
            <v>6</v>
          </cell>
          <cell r="AE76">
            <v>0</v>
          </cell>
          <cell r="AF76">
            <v>0</v>
          </cell>
          <cell r="AG76">
            <v>10</v>
          </cell>
          <cell r="AH76">
            <v>130</v>
          </cell>
        </row>
        <row r="77">
          <cell r="A77" t="str">
            <v>Чебупай спелая вишня ТМ Горячая штучка ТС Чебупай 0,2 кг УВС. зам  ПОКОМ</v>
          </cell>
          <cell r="B77" t="str">
            <v>шт</v>
          </cell>
          <cell r="C77">
            <v>40</v>
          </cell>
          <cell r="D77">
            <v>60</v>
          </cell>
          <cell r="E77">
            <v>34</v>
          </cell>
          <cell r="F77">
            <v>52</v>
          </cell>
          <cell r="G77">
            <v>0.2</v>
          </cell>
          <cell r="H77">
            <v>365</v>
          </cell>
          <cell r="I77" t="str">
            <v>матрица</v>
          </cell>
          <cell r="J77">
            <v>34</v>
          </cell>
          <cell r="K77">
            <v>0</v>
          </cell>
          <cell r="N77">
            <v>0</v>
          </cell>
          <cell r="O77">
            <v>6.8</v>
          </cell>
          <cell r="P77">
            <v>43.2</v>
          </cell>
          <cell r="Q77">
            <v>43.2</v>
          </cell>
          <cell r="R77">
            <v>60</v>
          </cell>
          <cell r="U77">
            <v>16.47058823529412</v>
          </cell>
          <cell r="V77">
            <v>7.6470588235294121</v>
          </cell>
          <cell r="W77">
            <v>4.5999999999999996</v>
          </cell>
          <cell r="X77">
            <v>4.4000000000000004</v>
          </cell>
          <cell r="Y77">
            <v>4.2</v>
          </cell>
          <cell r="Z77">
            <v>2.6</v>
          </cell>
          <cell r="AA77">
            <v>5.6</v>
          </cell>
          <cell r="AC77">
            <v>8.64</v>
          </cell>
          <cell r="AD77">
            <v>6</v>
          </cell>
          <cell r="AE77">
            <v>10</v>
          </cell>
          <cell r="AF77">
            <v>12</v>
          </cell>
          <cell r="AG77">
            <v>10</v>
          </cell>
          <cell r="AH77">
            <v>130</v>
          </cell>
        </row>
        <row r="78">
          <cell r="A78" t="str">
            <v>Чебупели Курочка гриль Базовый ассортимент Фикс.вес 0,3 Пакет Горячая штучка  Поком</v>
          </cell>
          <cell r="B78" t="str">
            <v>шт</v>
          </cell>
          <cell r="C78">
            <v>354</v>
          </cell>
          <cell r="D78">
            <v>1</v>
          </cell>
          <cell r="E78">
            <v>77</v>
          </cell>
          <cell r="F78">
            <v>260</v>
          </cell>
          <cell r="G78">
            <v>0.3</v>
          </cell>
          <cell r="H78">
            <v>180</v>
          </cell>
          <cell r="I78" t="str">
            <v>матрица</v>
          </cell>
          <cell r="J78">
            <v>77</v>
          </cell>
          <cell r="K78">
            <v>0</v>
          </cell>
          <cell r="N78">
            <v>0</v>
          </cell>
          <cell r="O78">
            <v>15.4</v>
          </cell>
          <cell r="R78">
            <v>0</v>
          </cell>
          <cell r="U78">
            <v>16.883116883116884</v>
          </cell>
          <cell r="V78">
            <v>16.883116883116884</v>
          </cell>
          <cell r="W78">
            <v>21</v>
          </cell>
          <cell r="X78">
            <v>20.6</v>
          </cell>
          <cell r="Y78">
            <v>30.4</v>
          </cell>
          <cell r="Z78">
            <v>29.6</v>
          </cell>
          <cell r="AA78">
            <v>36.4</v>
          </cell>
          <cell r="AC78">
            <v>0</v>
          </cell>
          <cell r="AD78">
            <v>14</v>
          </cell>
          <cell r="AE78">
            <v>0</v>
          </cell>
          <cell r="AF78">
            <v>0</v>
          </cell>
          <cell r="AG78">
            <v>14</v>
          </cell>
          <cell r="AH78">
            <v>70</v>
          </cell>
        </row>
        <row r="79">
          <cell r="A79" t="str">
            <v>Чебупели с мясом Базовый ассортимент Фикс.вес 0,48 Лоток Горячая штучка ХХЛ  Поком</v>
          </cell>
          <cell r="B79" t="str">
            <v>шт</v>
          </cell>
          <cell r="C79">
            <v>154</v>
          </cell>
          <cell r="D79">
            <v>116</v>
          </cell>
          <cell r="E79">
            <v>170</v>
          </cell>
          <cell r="F79">
            <v>34</v>
          </cell>
          <cell r="G79">
            <v>0.48</v>
          </cell>
          <cell r="H79">
            <v>180</v>
          </cell>
          <cell r="I79" t="str">
            <v>матрица</v>
          </cell>
          <cell r="J79">
            <v>168</v>
          </cell>
          <cell r="K79">
            <v>2</v>
          </cell>
          <cell r="N79">
            <v>336</v>
          </cell>
          <cell r="O79">
            <v>34</v>
          </cell>
          <cell r="P79">
            <v>106</v>
          </cell>
          <cell r="Q79">
            <v>106</v>
          </cell>
          <cell r="R79">
            <v>112</v>
          </cell>
          <cell r="U79">
            <v>14.176470588235293</v>
          </cell>
          <cell r="V79">
            <v>10.882352941176471</v>
          </cell>
          <cell r="W79">
            <v>34.799999999999997</v>
          </cell>
          <cell r="X79">
            <v>28</v>
          </cell>
          <cell r="Y79">
            <v>24.4</v>
          </cell>
          <cell r="Z79">
            <v>36.6</v>
          </cell>
          <cell r="AA79">
            <v>30.2</v>
          </cell>
          <cell r="AC79">
            <v>50.879999999999995</v>
          </cell>
          <cell r="AD79">
            <v>8</v>
          </cell>
          <cell r="AE79">
            <v>14</v>
          </cell>
          <cell r="AF79">
            <v>53.76</v>
          </cell>
          <cell r="AG79">
            <v>14</v>
          </cell>
          <cell r="AH79">
            <v>70</v>
          </cell>
        </row>
        <row r="80">
          <cell r="A80" t="str">
            <v>Чебупицца Пепперони ТМ Горячая штучка ТС Чебупицца 0.25кг зам  ПОКОМ</v>
          </cell>
          <cell r="B80" t="str">
            <v>шт</v>
          </cell>
          <cell r="C80">
            <v>614</v>
          </cell>
          <cell r="D80">
            <v>840</v>
          </cell>
          <cell r="E80">
            <v>728</v>
          </cell>
          <cell r="F80">
            <v>571</v>
          </cell>
          <cell r="G80">
            <v>0.25</v>
          </cell>
          <cell r="H80">
            <v>180</v>
          </cell>
          <cell r="I80" t="str">
            <v>матрица</v>
          </cell>
          <cell r="J80">
            <v>718</v>
          </cell>
          <cell r="K80">
            <v>10</v>
          </cell>
          <cell r="N80">
            <v>336</v>
          </cell>
          <cell r="O80">
            <v>145.6</v>
          </cell>
          <cell r="P80">
            <v>1131.3999999999999</v>
          </cell>
          <cell r="Q80">
            <v>985.8</v>
          </cell>
          <cell r="R80">
            <v>1008</v>
          </cell>
          <cell r="T80" t="str">
            <v>Акция октябрь сеть "Галактика"</v>
          </cell>
          <cell r="U80">
            <v>13.152472527472527</v>
          </cell>
          <cell r="V80">
            <v>6.2293956043956049</v>
          </cell>
          <cell r="W80">
            <v>112.6</v>
          </cell>
          <cell r="X80">
            <v>117.4</v>
          </cell>
          <cell r="Y80">
            <v>122.2</v>
          </cell>
          <cell r="Z80">
            <v>140.80000000000001</v>
          </cell>
          <cell r="AA80">
            <v>120.2</v>
          </cell>
          <cell r="AB80" t="str">
            <v>Акция октябрь сеть "Галактика"</v>
          </cell>
          <cell r="AC80">
            <v>246.45</v>
          </cell>
          <cell r="AD80">
            <v>12</v>
          </cell>
          <cell r="AE80">
            <v>84</v>
          </cell>
          <cell r="AF80">
            <v>252</v>
          </cell>
          <cell r="AG80">
            <v>14</v>
          </cell>
          <cell r="AH80">
            <v>70</v>
          </cell>
        </row>
        <row r="81">
          <cell r="A81" t="str">
            <v>Чебупицца курочка по-итальянски Горячая штучка 0,25 кг зам  ПОКОМ</v>
          </cell>
          <cell r="B81" t="str">
            <v>шт</v>
          </cell>
          <cell r="C81">
            <v>559</v>
          </cell>
          <cell r="D81">
            <v>1008</v>
          </cell>
          <cell r="E81">
            <v>820</v>
          </cell>
          <cell r="F81">
            <v>575</v>
          </cell>
          <cell r="G81">
            <v>0.25</v>
          </cell>
          <cell r="H81">
            <v>180</v>
          </cell>
          <cell r="I81" t="str">
            <v>матрица</v>
          </cell>
          <cell r="J81">
            <v>810</v>
          </cell>
          <cell r="K81">
            <v>10</v>
          </cell>
          <cell r="N81">
            <v>336</v>
          </cell>
          <cell r="O81">
            <v>164</v>
          </cell>
          <cell r="P81">
            <v>1385</v>
          </cell>
          <cell r="Q81">
            <v>1221</v>
          </cell>
          <cell r="R81">
            <v>1176</v>
          </cell>
          <cell r="U81">
            <v>12.725609756097562</v>
          </cell>
          <cell r="V81">
            <v>5.5548780487804876</v>
          </cell>
          <cell r="W81">
            <v>125.6</v>
          </cell>
          <cell r="X81">
            <v>124.8</v>
          </cell>
          <cell r="Y81">
            <v>132</v>
          </cell>
          <cell r="Z81">
            <v>149.4</v>
          </cell>
          <cell r="AA81">
            <v>130.80000000000001</v>
          </cell>
          <cell r="AC81">
            <v>305.25</v>
          </cell>
          <cell r="AD81">
            <v>12</v>
          </cell>
          <cell r="AE81">
            <v>98</v>
          </cell>
          <cell r="AF81">
            <v>294</v>
          </cell>
          <cell r="AG81">
            <v>14</v>
          </cell>
          <cell r="AH81">
            <v>70</v>
          </cell>
        </row>
        <row r="82">
          <cell r="A82" t="str">
            <v>Чебуреки Мясные вес 2,7 кг ТМ Зареченские ТС Зареченские продукты   Поком</v>
          </cell>
          <cell r="B82" t="str">
            <v>кг</v>
          </cell>
          <cell r="C82">
            <v>59.4</v>
          </cell>
          <cell r="E82">
            <v>45.9</v>
          </cell>
          <cell r="F82">
            <v>8.1</v>
          </cell>
          <cell r="G82">
            <v>1</v>
          </cell>
          <cell r="H82">
            <v>180</v>
          </cell>
          <cell r="I82" t="str">
            <v>матрица</v>
          </cell>
          <cell r="J82">
            <v>45.1</v>
          </cell>
          <cell r="K82">
            <v>0.79999999999999716</v>
          </cell>
          <cell r="N82">
            <v>37.799999999999997</v>
          </cell>
          <cell r="O82">
            <v>9.18</v>
          </cell>
          <cell r="P82">
            <v>82.61999999999999</v>
          </cell>
          <cell r="Q82">
            <v>82.61999999999999</v>
          </cell>
          <cell r="R82">
            <v>75.600000000000009</v>
          </cell>
          <cell r="U82">
            <v>13.23529411764706</v>
          </cell>
          <cell r="V82">
            <v>5</v>
          </cell>
          <cell r="W82">
            <v>4.32</v>
          </cell>
          <cell r="X82">
            <v>1.08</v>
          </cell>
          <cell r="Y82">
            <v>3.78</v>
          </cell>
          <cell r="Z82">
            <v>2.16</v>
          </cell>
          <cell r="AA82">
            <v>6.48</v>
          </cell>
          <cell r="AC82">
            <v>82.61999999999999</v>
          </cell>
          <cell r="AD82">
            <v>2.7</v>
          </cell>
          <cell r="AE82">
            <v>28</v>
          </cell>
          <cell r="AF82">
            <v>75.600000000000009</v>
          </cell>
          <cell r="AG82">
            <v>14</v>
          </cell>
          <cell r="AH82">
            <v>126</v>
          </cell>
        </row>
        <row r="83">
          <cell r="A83" t="str">
            <v>Чебуреки сочные ТМ Зареченские ТС Зареченские продукты.  Поком</v>
          </cell>
          <cell r="B83" t="str">
            <v>кг</v>
          </cell>
          <cell r="C83">
            <v>-45.5</v>
          </cell>
          <cell r="D83">
            <v>885.5</v>
          </cell>
          <cell r="E83">
            <v>515</v>
          </cell>
          <cell r="F83">
            <v>690</v>
          </cell>
          <cell r="G83">
            <v>1</v>
          </cell>
          <cell r="H83">
            <v>180</v>
          </cell>
          <cell r="I83" t="str">
            <v>матрица</v>
          </cell>
          <cell r="J83">
            <v>242</v>
          </cell>
          <cell r="K83">
            <v>273</v>
          </cell>
          <cell r="N83">
            <v>480</v>
          </cell>
          <cell r="O83">
            <v>103</v>
          </cell>
          <cell r="P83">
            <v>272</v>
          </cell>
          <cell r="Q83">
            <v>169</v>
          </cell>
          <cell r="R83">
            <v>180</v>
          </cell>
          <cell r="U83">
            <v>13.106796116504855</v>
          </cell>
          <cell r="V83">
            <v>11.359223300970873</v>
          </cell>
          <cell r="W83">
            <v>103.90600000000001</v>
          </cell>
          <cell r="X83">
            <v>106</v>
          </cell>
          <cell r="Y83">
            <v>107</v>
          </cell>
          <cell r="Z83">
            <v>117.1</v>
          </cell>
          <cell r="AA83">
            <v>123</v>
          </cell>
          <cell r="AB83" t="str">
            <v>есть дубль</v>
          </cell>
          <cell r="AC83">
            <v>169</v>
          </cell>
          <cell r="AD83">
            <v>5</v>
          </cell>
          <cell r="AE83">
            <v>36</v>
          </cell>
          <cell r="AF83">
            <v>180</v>
          </cell>
          <cell r="AG83">
            <v>12</v>
          </cell>
          <cell r="AH83">
            <v>84</v>
          </cell>
        </row>
        <row r="84">
          <cell r="A84" t="str">
            <v>Чебуреки сочные, ВЕС, куриные жарен. зам  ПОКОМ</v>
          </cell>
          <cell r="B84" t="str">
            <v>кг</v>
          </cell>
          <cell r="C84">
            <v>436</v>
          </cell>
          <cell r="E84">
            <v>275</v>
          </cell>
          <cell r="F84">
            <v>90</v>
          </cell>
          <cell r="G84">
            <v>0</v>
          </cell>
          <cell r="H84" t="e">
            <v>#N/A</v>
          </cell>
          <cell r="I84" t="str">
            <v>не в матрице</v>
          </cell>
          <cell r="J84">
            <v>275</v>
          </cell>
          <cell r="K84">
            <v>0</v>
          </cell>
          <cell r="O84">
            <v>55</v>
          </cell>
          <cell r="U84">
            <v>1.6363636363636365</v>
          </cell>
          <cell r="V84">
            <v>1.6363636363636365</v>
          </cell>
          <cell r="W84">
            <v>68.905999999999992</v>
          </cell>
          <cell r="X84">
            <v>14</v>
          </cell>
          <cell r="Y84">
            <v>0</v>
          </cell>
          <cell r="Z84">
            <v>11</v>
          </cell>
          <cell r="AA84">
            <v>65</v>
          </cell>
          <cell r="AB84" t="str">
            <v>дубль / не правильно ставится приход</v>
          </cell>
          <cell r="AC84">
            <v>0</v>
          </cell>
          <cell r="AD84">
            <v>0</v>
          </cell>
        </row>
        <row r="85">
          <cell r="A85" t="str">
            <v>Чебуречище горячая штучка 0,14кг Поком</v>
          </cell>
          <cell r="B85" t="str">
            <v>шт</v>
          </cell>
          <cell r="C85">
            <v>586</v>
          </cell>
          <cell r="E85">
            <v>356</v>
          </cell>
          <cell r="F85">
            <v>230</v>
          </cell>
          <cell r="G85">
            <v>0.14000000000000001</v>
          </cell>
          <cell r="H85">
            <v>180</v>
          </cell>
          <cell r="I85" t="str">
            <v>матрица</v>
          </cell>
          <cell r="J85">
            <v>354</v>
          </cell>
          <cell r="K85">
            <v>2</v>
          </cell>
          <cell r="N85">
            <v>0</v>
          </cell>
          <cell r="O85">
            <v>71.2</v>
          </cell>
          <cell r="P85">
            <v>766.80000000000007</v>
          </cell>
          <cell r="Q85">
            <v>695.6</v>
          </cell>
          <cell r="R85">
            <v>792</v>
          </cell>
          <cell r="U85">
            <v>14.353932584269662</v>
          </cell>
          <cell r="V85">
            <v>3.2303370786516852</v>
          </cell>
          <cell r="W85">
            <v>0</v>
          </cell>
          <cell r="X85">
            <v>19.2</v>
          </cell>
          <cell r="Y85">
            <v>31.8</v>
          </cell>
          <cell r="Z85">
            <v>31.2</v>
          </cell>
          <cell r="AA85">
            <v>11.8</v>
          </cell>
          <cell r="AB85" t="str">
            <v>нужно увеличить продажи</v>
          </cell>
          <cell r="AC85">
            <v>97.384000000000015</v>
          </cell>
          <cell r="AD85">
            <v>22</v>
          </cell>
          <cell r="AE85">
            <v>36</v>
          </cell>
          <cell r="AF85">
            <v>110.88000000000001</v>
          </cell>
          <cell r="AG85">
            <v>12</v>
          </cell>
          <cell r="AH85">
            <v>84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6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D4" sqref="AD4"/>
    </sheetView>
  </sheetViews>
  <sheetFormatPr defaultRowHeight="15" x14ac:dyDescent="0.25"/>
  <cols>
    <col min="1" max="1" width="60" customWidth="1"/>
    <col min="2" max="2" width="3.42578125" customWidth="1"/>
    <col min="3" max="6" width="6.42578125" customWidth="1"/>
    <col min="7" max="7" width="4.85546875" style="8" customWidth="1"/>
    <col min="8" max="8" width="4.85546875" customWidth="1"/>
    <col min="9" max="9" width="13" customWidth="1"/>
    <col min="10" max="11" width="6.42578125" customWidth="1"/>
    <col min="12" max="13" width="0.85546875" customWidth="1"/>
    <col min="14" max="15" width="6.42578125" customWidth="1"/>
    <col min="16" max="17" width="11.42578125" customWidth="1"/>
    <col min="18" max="18" width="6.42578125" customWidth="1"/>
    <col min="19" max="19" width="22.140625" customWidth="1"/>
    <col min="20" max="21" width="5.140625" customWidth="1"/>
    <col min="22" max="26" width="6.28515625" customWidth="1"/>
    <col min="27" max="27" width="32.85546875" customWidth="1"/>
    <col min="28" max="28" width="6.7109375" customWidth="1"/>
    <col min="29" max="29" width="6.7109375" style="8" customWidth="1"/>
    <col min="30" max="30" width="7" style="17" customWidth="1"/>
    <col min="31" max="31" width="6.42578125" customWidth="1"/>
    <col min="32" max="33" width="6.7109375" customWidth="1"/>
    <col min="34" max="51" width="8" customWidth="1"/>
  </cols>
  <sheetData>
    <row r="1" spans="1:51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4" t="s">
        <v>129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6"/>
      <c r="AD1" s="13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 t="s">
        <v>127</v>
      </c>
      <c r="Q2" s="14" t="s">
        <v>128</v>
      </c>
      <c r="R2" s="1"/>
      <c r="S2" s="1"/>
      <c r="T2" s="1"/>
      <c r="U2" s="1"/>
      <c r="V2" s="1"/>
      <c r="W2" s="1"/>
      <c r="X2" s="1"/>
      <c r="Y2" s="1"/>
      <c r="Z2" s="1"/>
      <c r="AA2" s="1"/>
      <c r="AB2" s="12" t="s">
        <v>127</v>
      </c>
      <c r="AC2" s="6"/>
      <c r="AD2" s="13"/>
      <c r="AE2" s="14" t="s">
        <v>128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15</v>
      </c>
      <c r="R3" s="10" t="s">
        <v>16</v>
      </c>
      <c r="S3" s="10" t="s">
        <v>17</v>
      </c>
      <c r="T3" s="2" t="s">
        <v>18</v>
      </c>
      <c r="U3" s="2" t="s">
        <v>19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21</v>
      </c>
      <c r="AB3" s="2" t="s">
        <v>22</v>
      </c>
      <c r="AC3" s="7" t="s">
        <v>23</v>
      </c>
      <c r="AD3" s="15" t="s">
        <v>24</v>
      </c>
      <c r="AE3" s="2" t="s">
        <v>25</v>
      </c>
      <c r="AF3" s="11" t="s">
        <v>125</v>
      </c>
      <c r="AG3" s="11" t="s">
        <v>126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26</v>
      </c>
      <c r="O4" s="1" t="s">
        <v>27</v>
      </c>
      <c r="P4" s="1"/>
      <c r="Q4" s="1"/>
      <c r="R4" s="1"/>
      <c r="S4" s="1"/>
      <c r="T4" s="1"/>
      <c r="U4" s="1"/>
      <c r="V4" s="1" t="s">
        <v>28</v>
      </c>
      <c r="W4" s="1" t="s">
        <v>29</v>
      </c>
      <c r="X4" s="1" t="s">
        <v>30</v>
      </c>
      <c r="Y4" s="1" t="s">
        <v>31</v>
      </c>
      <c r="Z4" s="1" t="s">
        <v>32</v>
      </c>
      <c r="AA4" s="1"/>
      <c r="AB4" s="1"/>
      <c r="AC4" s="6"/>
      <c r="AD4" s="1" t="s">
        <v>132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SUM(E6:E496)</f>
        <v>13713.800000000001</v>
      </c>
      <c r="F5" s="4">
        <f>SUM(F6:F496)</f>
        <v>12129.2</v>
      </c>
      <c r="G5" s="6"/>
      <c r="H5" s="1"/>
      <c r="I5" s="1"/>
      <c r="J5" s="4">
        <f t="shared" ref="J5:R5" si="0">SUM(J6:J496)</f>
        <v>13609.300000000001</v>
      </c>
      <c r="K5" s="4">
        <f t="shared" si="0"/>
        <v>104.5</v>
      </c>
      <c r="L5" s="4">
        <f t="shared" si="0"/>
        <v>0</v>
      </c>
      <c r="M5" s="4">
        <f t="shared" si="0"/>
        <v>0</v>
      </c>
      <c r="N5" s="4">
        <f t="shared" si="0"/>
        <v>16769.8</v>
      </c>
      <c r="O5" s="4">
        <f t="shared" si="0"/>
        <v>2742.7599999999998</v>
      </c>
      <c r="P5" s="4">
        <f t="shared" si="0"/>
        <v>13536.080000000002</v>
      </c>
      <c r="Q5" s="4">
        <f t="shared" si="0"/>
        <v>13693</v>
      </c>
      <c r="R5" s="4">
        <f t="shared" si="0"/>
        <v>0</v>
      </c>
      <c r="S5" s="1"/>
      <c r="T5" s="1"/>
      <c r="U5" s="1"/>
      <c r="V5" s="4">
        <f>SUM(V6:V496)</f>
        <v>3012.0769999999998</v>
      </c>
      <c r="W5" s="4">
        <f>SUM(W6:W496)</f>
        <v>2502.2920000000004</v>
      </c>
      <c r="X5" s="4">
        <f>SUM(X6:X496)</f>
        <v>2590.1</v>
      </c>
      <c r="Y5" s="4">
        <f>SUM(Y6:Y496)</f>
        <v>2443.0150000000008</v>
      </c>
      <c r="Z5" s="4">
        <f>SUM(Z6:Z496)</f>
        <v>2607.3200000000002</v>
      </c>
      <c r="AA5" s="1"/>
      <c r="AB5" s="4">
        <f>SUM(AB6:AB496)</f>
        <v>6765.116</v>
      </c>
      <c r="AC5" s="6"/>
      <c r="AD5" s="16">
        <f>SUM(AD6:AD496)</f>
        <v>1678</v>
      </c>
      <c r="AE5" s="4">
        <f>SUM(AE6:AE496)</f>
        <v>6838.52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31" t="s">
        <v>33</v>
      </c>
      <c r="B6" s="18" t="s">
        <v>34</v>
      </c>
      <c r="C6" s="18"/>
      <c r="D6" s="18"/>
      <c r="E6" s="18"/>
      <c r="F6" s="22">
        <v>-6</v>
      </c>
      <c r="G6" s="19">
        <v>0</v>
      </c>
      <c r="H6" s="18">
        <v>180</v>
      </c>
      <c r="I6" s="18" t="s">
        <v>35</v>
      </c>
      <c r="J6" s="18"/>
      <c r="K6" s="18">
        <f t="shared" ref="K6:K35" si="1">E6-J6</f>
        <v>0</v>
      </c>
      <c r="L6" s="18"/>
      <c r="M6" s="18"/>
      <c r="N6" s="18"/>
      <c r="O6" s="18">
        <f>E6/5</f>
        <v>0</v>
      </c>
      <c r="P6" s="20"/>
      <c r="Q6" s="20"/>
      <c r="R6" s="20"/>
      <c r="S6" s="18"/>
      <c r="T6" s="18" t="e">
        <f>(F6+N6+Q6)/O6</f>
        <v>#DIV/0!</v>
      </c>
      <c r="U6" s="18" t="e">
        <f>(F6+N6)/O6</f>
        <v>#DIV/0!</v>
      </c>
      <c r="V6" s="18">
        <v>1.2</v>
      </c>
      <c r="W6" s="18">
        <v>0</v>
      </c>
      <c r="X6" s="18">
        <v>0</v>
      </c>
      <c r="Y6" s="18">
        <v>0</v>
      </c>
      <c r="Z6" s="18">
        <v>0</v>
      </c>
      <c r="AA6" s="18"/>
      <c r="AB6" s="18">
        <f>P6*G6</f>
        <v>0</v>
      </c>
      <c r="AC6" s="19">
        <v>0</v>
      </c>
      <c r="AD6" s="21"/>
      <c r="AE6" s="18"/>
      <c r="AF6" s="18"/>
      <c r="AG6" s="18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36</v>
      </c>
      <c r="B7" s="1" t="s">
        <v>34</v>
      </c>
      <c r="C7" s="1">
        <v>116</v>
      </c>
      <c r="D7" s="1">
        <v>168</v>
      </c>
      <c r="E7" s="1">
        <v>80</v>
      </c>
      <c r="F7" s="1">
        <v>180</v>
      </c>
      <c r="G7" s="6">
        <v>0.3</v>
      </c>
      <c r="H7" s="1">
        <v>180</v>
      </c>
      <c r="I7" s="1" t="s">
        <v>37</v>
      </c>
      <c r="J7" s="1">
        <v>80</v>
      </c>
      <c r="K7" s="1">
        <f t="shared" si="1"/>
        <v>0</v>
      </c>
      <c r="L7" s="1"/>
      <c r="M7" s="1"/>
      <c r="N7" s="1">
        <v>0</v>
      </c>
      <c r="O7" s="1">
        <f t="shared" ref="O7:O68" si="2">E7/5</f>
        <v>16</v>
      </c>
      <c r="P7" s="5">
        <f>18*O7-N7-F7</f>
        <v>108</v>
      </c>
      <c r="Q7" s="5">
        <f>AD7*AC7</f>
        <v>168</v>
      </c>
      <c r="R7" s="5"/>
      <c r="S7" s="1"/>
      <c r="T7" s="1">
        <f t="shared" ref="T7:T68" si="3">(F7+N7+Q7)/O7</f>
        <v>21.75</v>
      </c>
      <c r="U7" s="1">
        <f t="shared" ref="U7:U68" si="4">(F7+N7)/O7</f>
        <v>11.25</v>
      </c>
      <c r="V7" s="1">
        <v>16.399999999999999</v>
      </c>
      <c r="W7" s="1">
        <v>19.399999999999999</v>
      </c>
      <c r="X7" s="1">
        <v>21</v>
      </c>
      <c r="Y7" s="1">
        <v>13.2</v>
      </c>
      <c r="Z7" s="1">
        <v>15.8</v>
      </c>
      <c r="AA7" s="1"/>
      <c r="AB7" s="1">
        <f t="shared" ref="AB7:AB68" si="5">P7*G7</f>
        <v>32.4</v>
      </c>
      <c r="AC7" s="6">
        <v>12</v>
      </c>
      <c r="AD7" s="13">
        <f>MROUND(P7,AC7*AF7)/AC7</f>
        <v>14</v>
      </c>
      <c r="AE7" s="1">
        <f>AD7*AC7*G7</f>
        <v>50.4</v>
      </c>
      <c r="AF7" s="1">
        <f>VLOOKUP(A7,[1]Sheet!$A:$AH,33,0)</f>
        <v>14</v>
      </c>
      <c r="AG7" s="1">
        <f>VLOOKUP(A7,[1]Sheet!$A:$AH,34,0)</f>
        <v>70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38</v>
      </c>
      <c r="B8" s="1" t="s">
        <v>34</v>
      </c>
      <c r="C8" s="1">
        <v>398</v>
      </c>
      <c r="D8" s="1">
        <v>336</v>
      </c>
      <c r="E8" s="1">
        <v>430</v>
      </c>
      <c r="F8" s="1">
        <v>229</v>
      </c>
      <c r="G8" s="6">
        <v>0.3</v>
      </c>
      <c r="H8" s="1">
        <v>180</v>
      </c>
      <c r="I8" s="1" t="s">
        <v>37</v>
      </c>
      <c r="J8" s="1">
        <v>436</v>
      </c>
      <c r="K8" s="1">
        <f t="shared" si="1"/>
        <v>-6</v>
      </c>
      <c r="L8" s="1"/>
      <c r="M8" s="1"/>
      <c r="N8" s="1">
        <v>504</v>
      </c>
      <c r="O8" s="1">
        <f t="shared" si="2"/>
        <v>86</v>
      </c>
      <c r="P8" s="5">
        <f>15*O8-N8-F8</f>
        <v>557</v>
      </c>
      <c r="Q8" s="5">
        <f t="shared" ref="Q8:Q13" si="6">AD8*AC8</f>
        <v>504</v>
      </c>
      <c r="R8" s="5"/>
      <c r="S8" s="1"/>
      <c r="T8" s="1">
        <f t="shared" si="3"/>
        <v>14.383720930232558</v>
      </c>
      <c r="U8" s="1">
        <f t="shared" si="4"/>
        <v>8.5232558139534884</v>
      </c>
      <c r="V8" s="1">
        <v>83.2</v>
      </c>
      <c r="W8" s="1">
        <v>69.599999999999994</v>
      </c>
      <c r="X8" s="1">
        <v>71.400000000000006</v>
      </c>
      <c r="Y8" s="1">
        <v>69.599999999999994</v>
      </c>
      <c r="Z8" s="1">
        <v>55.4</v>
      </c>
      <c r="AA8" s="1"/>
      <c r="AB8" s="1">
        <f t="shared" si="5"/>
        <v>167.1</v>
      </c>
      <c r="AC8" s="6">
        <v>12</v>
      </c>
      <c r="AD8" s="13">
        <f t="shared" ref="AD8:AD13" si="7">MROUND(P8,AC8*AF8)/AC8</f>
        <v>42</v>
      </c>
      <c r="AE8" s="1">
        <f t="shared" ref="AE8:AE13" si="8">AD8*AC8*G8</f>
        <v>151.19999999999999</v>
      </c>
      <c r="AF8" s="1">
        <f>VLOOKUP(A8,[1]Sheet!$A:$AH,33,0)</f>
        <v>14</v>
      </c>
      <c r="AG8" s="1">
        <f>VLOOKUP(A8,[1]Sheet!$A:$AH,34,0)</f>
        <v>70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39</v>
      </c>
      <c r="B9" s="1" t="s">
        <v>34</v>
      </c>
      <c r="C9" s="1">
        <v>686</v>
      </c>
      <c r="D9" s="1">
        <v>168</v>
      </c>
      <c r="E9" s="1">
        <v>529</v>
      </c>
      <c r="F9" s="1">
        <v>264</v>
      </c>
      <c r="G9" s="6">
        <v>0.3</v>
      </c>
      <c r="H9" s="1">
        <v>180</v>
      </c>
      <c r="I9" s="1" t="s">
        <v>37</v>
      </c>
      <c r="J9" s="1">
        <v>523</v>
      </c>
      <c r="K9" s="1">
        <f t="shared" si="1"/>
        <v>6</v>
      </c>
      <c r="L9" s="1"/>
      <c r="M9" s="1"/>
      <c r="N9" s="1">
        <v>504</v>
      </c>
      <c r="O9" s="1">
        <f t="shared" si="2"/>
        <v>105.8</v>
      </c>
      <c r="P9" s="5">
        <f t="shared" ref="P9:P11" si="9">15*O9-N9-F9</f>
        <v>819</v>
      </c>
      <c r="Q9" s="5">
        <f t="shared" si="6"/>
        <v>840</v>
      </c>
      <c r="R9" s="5"/>
      <c r="S9" s="1"/>
      <c r="T9" s="1">
        <f t="shared" si="3"/>
        <v>15.198487712665408</v>
      </c>
      <c r="U9" s="1">
        <f t="shared" si="4"/>
        <v>7.2589792060491494</v>
      </c>
      <c r="V9" s="1">
        <v>83</v>
      </c>
      <c r="W9" s="1">
        <v>80.2</v>
      </c>
      <c r="X9" s="1">
        <v>88</v>
      </c>
      <c r="Y9" s="1">
        <v>69.599999999999994</v>
      </c>
      <c r="Z9" s="1">
        <v>82.8</v>
      </c>
      <c r="AA9" s="1" t="s">
        <v>40</v>
      </c>
      <c r="AB9" s="1">
        <f t="shared" si="5"/>
        <v>245.7</v>
      </c>
      <c r="AC9" s="6">
        <v>12</v>
      </c>
      <c r="AD9" s="13">
        <f t="shared" si="7"/>
        <v>70</v>
      </c>
      <c r="AE9" s="1">
        <f t="shared" si="8"/>
        <v>252</v>
      </c>
      <c r="AF9" s="1">
        <f>VLOOKUP(A9,[1]Sheet!$A:$AH,33,0)</f>
        <v>14</v>
      </c>
      <c r="AG9" s="1">
        <f>VLOOKUP(A9,[1]Sheet!$A:$AH,34,0)</f>
        <v>70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41</v>
      </c>
      <c r="B10" s="1" t="s">
        <v>34</v>
      </c>
      <c r="C10" s="1">
        <v>44</v>
      </c>
      <c r="D10" s="1">
        <v>840</v>
      </c>
      <c r="E10" s="1">
        <v>398</v>
      </c>
      <c r="F10" s="1">
        <v>459</v>
      </c>
      <c r="G10" s="6">
        <v>0.3</v>
      </c>
      <c r="H10" s="1">
        <v>180</v>
      </c>
      <c r="I10" s="1" t="s">
        <v>37</v>
      </c>
      <c r="J10" s="1">
        <v>414</v>
      </c>
      <c r="K10" s="1">
        <f t="shared" si="1"/>
        <v>-16</v>
      </c>
      <c r="L10" s="1"/>
      <c r="M10" s="1"/>
      <c r="N10" s="1">
        <v>0</v>
      </c>
      <c r="O10" s="1">
        <f t="shared" si="2"/>
        <v>79.599999999999994</v>
      </c>
      <c r="P10" s="5">
        <f t="shared" si="9"/>
        <v>735</v>
      </c>
      <c r="Q10" s="5">
        <f t="shared" si="6"/>
        <v>672</v>
      </c>
      <c r="R10" s="5"/>
      <c r="S10" s="1"/>
      <c r="T10" s="1">
        <f t="shared" si="3"/>
        <v>14.208542713567841</v>
      </c>
      <c r="U10" s="1">
        <f t="shared" si="4"/>
        <v>5.7663316582914579</v>
      </c>
      <c r="V10" s="1">
        <v>55.8</v>
      </c>
      <c r="W10" s="1">
        <v>65.599999999999994</v>
      </c>
      <c r="X10" s="1">
        <v>44.8</v>
      </c>
      <c r="Y10" s="1">
        <v>55.4</v>
      </c>
      <c r="Z10" s="1">
        <v>64.400000000000006</v>
      </c>
      <c r="AA10" s="1"/>
      <c r="AB10" s="1">
        <f t="shared" si="5"/>
        <v>220.5</v>
      </c>
      <c r="AC10" s="6">
        <v>12</v>
      </c>
      <c r="AD10" s="13">
        <f t="shared" si="7"/>
        <v>56</v>
      </c>
      <c r="AE10" s="1">
        <f t="shared" si="8"/>
        <v>201.6</v>
      </c>
      <c r="AF10" s="1">
        <f>VLOOKUP(A10,[1]Sheet!$A:$AH,33,0)</f>
        <v>14</v>
      </c>
      <c r="AG10" s="1">
        <f>VLOOKUP(A10,[1]Sheet!$A:$AH,34,0)</f>
        <v>70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42</v>
      </c>
      <c r="B11" s="1" t="s">
        <v>34</v>
      </c>
      <c r="C11" s="1">
        <v>875</v>
      </c>
      <c r="D11" s="1"/>
      <c r="E11" s="1">
        <v>519</v>
      </c>
      <c r="F11" s="1">
        <v>320</v>
      </c>
      <c r="G11" s="6">
        <v>0.3</v>
      </c>
      <c r="H11" s="1">
        <v>180</v>
      </c>
      <c r="I11" s="1" t="s">
        <v>37</v>
      </c>
      <c r="J11" s="1">
        <v>530</v>
      </c>
      <c r="K11" s="1">
        <f t="shared" si="1"/>
        <v>-11</v>
      </c>
      <c r="L11" s="1"/>
      <c r="M11" s="1"/>
      <c r="N11" s="1">
        <v>840</v>
      </c>
      <c r="O11" s="1">
        <f t="shared" si="2"/>
        <v>103.8</v>
      </c>
      <c r="P11" s="5">
        <f t="shared" si="9"/>
        <v>397</v>
      </c>
      <c r="Q11" s="5">
        <f t="shared" si="6"/>
        <v>336</v>
      </c>
      <c r="R11" s="5"/>
      <c r="S11" s="1"/>
      <c r="T11" s="1">
        <f t="shared" si="3"/>
        <v>14.412331406551059</v>
      </c>
      <c r="U11" s="1">
        <f t="shared" si="4"/>
        <v>11.175337186897881</v>
      </c>
      <c r="V11" s="1">
        <v>103</v>
      </c>
      <c r="W11" s="1">
        <v>89.8</v>
      </c>
      <c r="X11" s="1">
        <v>111</v>
      </c>
      <c r="Y11" s="1">
        <v>90.8</v>
      </c>
      <c r="Z11" s="1">
        <v>105</v>
      </c>
      <c r="AA11" s="1" t="s">
        <v>40</v>
      </c>
      <c r="AB11" s="1">
        <f t="shared" si="5"/>
        <v>119.1</v>
      </c>
      <c r="AC11" s="6">
        <v>12</v>
      </c>
      <c r="AD11" s="13">
        <f t="shared" si="7"/>
        <v>28</v>
      </c>
      <c r="AE11" s="1">
        <f t="shared" si="8"/>
        <v>100.8</v>
      </c>
      <c r="AF11" s="1">
        <f>VLOOKUP(A11,[1]Sheet!$A:$AH,33,0)</f>
        <v>14</v>
      </c>
      <c r="AG11" s="1">
        <f>VLOOKUP(A11,[1]Sheet!$A:$AH,34,0)</f>
        <v>70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43</v>
      </c>
      <c r="B12" s="1" t="s">
        <v>34</v>
      </c>
      <c r="C12" s="1">
        <v>250</v>
      </c>
      <c r="D12" s="1"/>
      <c r="E12" s="1">
        <v>4</v>
      </c>
      <c r="F12" s="1">
        <v>246</v>
      </c>
      <c r="G12" s="6">
        <v>0.09</v>
      </c>
      <c r="H12" s="1">
        <v>180</v>
      </c>
      <c r="I12" s="1" t="s">
        <v>37</v>
      </c>
      <c r="J12" s="1">
        <v>4</v>
      </c>
      <c r="K12" s="1">
        <f t="shared" si="1"/>
        <v>0</v>
      </c>
      <c r="L12" s="1"/>
      <c r="M12" s="1"/>
      <c r="N12" s="1">
        <v>0</v>
      </c>
      <c r="O12" s="1">
        <f t="shared" si="2"/>
        <v>0.8</v>
      </c>
      <c r="P12" s="5"/>
      <c r="Q12" s="5">
        <f t="shared" si="6"/>
        <v>0</v>
      </c>
      <c r="R12" s="5"/>
      <c r="S12" s="1"/>
      <c r="T12" s="1">
        <f t="shared" si="3"/>
        <v>307.5</v>
      </c>
      <c r="U12" s="1">
        <f t="shared" si="4"/>
        <v>307.5</v>
      </c>
      <c r="V12" s="1">
        <v>3.6</v>
      </c>
      <c r="W12" s="1">
        <v>1</v>
      </c>
      <c r="X12" s="1">
        <v>1</v>
      </c>
      <c r="Y12" s="1">
        <v>1.4</v>
      </c>
      <c r="Z12" s="1">
        <v>4.5999999999999996</v>
      </c>
      <c r="AA12" s="23" t="s">
        <v>44</v>
      </c>
      <c r="AB12" s="1">
        <f t="shared" si="5"/>
        <v>0</v>
      </c>
      <c r="AC12" s="6">
        <v>24</v>
      </c>
      <c r="AD12" s="13">
        <f t="shared" si="7"/>
        <v>0</v>
      </c>
      <c r="AE12" s="1">
        <f t="shared" si="8"/>
        <v>0</v>
      </c>
      <c r="AF12" s="1">
        <f>VLOOKUP(A12,[1]Sheet!$A:$AH,33,0)</f>
        <v>14</v>
      </c>
      <c r="AG12" s="1">
        <f>VLOOKUP(A12,[1]Sheet!$A:$AH,34,0)</f>
        <v>126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45</v>
      </c>
      <c r="B13" s="1" t="s">
        <v>34</v>
      </c>
      <c r="C13" s="1">
        <v>20</v>
      </c>
      <c r="D13" s="1">
        <v>140</v>
      </c>
      <c r="E13" s="1">
        <v>146</v>
      </c>
      <c r="F13" s="1">
        <v>8</v>
      </c>
      <c r="G13" s="6">
        <v>0.36</v>
      </c>
      <c r="H13" s="1">
        <v>180</v>
      </c>
      <c r="I13" s="1" t="s">
        <v>37</v>
      </c>
      <c r="J13" s="1">
        <v>150</v>
      </c>
      <c r="K13" s="1">
        <f t="shared" si="1"/>
        <v>-4</v>
      </c>
      <c r="L13" s="1"/>
      <c r="M13" s="1"/>
      <c r="N13" s="1">
        <v>280</v>
      </c>
      <c r="O13" s="1">
        <f t="shared" si="2"/>
        <v>29.2</v>
      </c>
      <c r="P13" s="5">
        <f t="shared" ref="P13" si="10">14*O13-N13-F13</f>
        <v>120.80000000000001</v>
      </c>
      <c r="Q13" s="5">
        <f t="shared" si="6"/>
        <v>140</v>
      </c>
      <c r="R13" s="5"/>
      <c r="S13" s="1"/>
      <c r="T13" s="1">
        <f t="shared" si="3"/>
        <v>14.657534246575343</v>
      </c>
      <c r="U13" s="1">
        <f t="shared" si="4"/>
        <v>9.8630136986301373</v>
      </c>
      <c r="V13" s="1">
        <v>19.600000000000001</v>
      </c>
      <c r="W13" s="1">
        <v>15.4</v>
      </c>
      <c r="X13" s="1">
        <v>11.8</v>
      </c>
      <c r="Y13" s="1">
        <v>10.8</v>
      </c>
      <c r="Z13" s="1">
        <v>20.6</v>
      </c>
      <c r="AA13" s="1"/>
      <c r="AB13" s="1">
        <f t="shared" si="5"/>
        <v>43.488</v>
      </c>
      <c r="AC13" s="6">
        <v>10</v>
      </c>
      <c r="AD13" s="13">
        <f t="shared" si="7"/>
        <v>14</v>
      </c>
      <c r="AE13" s="1">
        <f t="shared" si="8"/>
        <v>50.4</v>
      </c>
      <c r="AF13" s="1">
        <f>VLOOKUP(A13,[1]Sheet!$A:$AH,33,0)</f>
        <v>14</v>
      </c>
      <c r="AG13" s="1">
        <f>VLOOKUP(A13,[1]Sheet!$A:$AH,34,0)</f>
        <v>70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27" t="s">
        <v>47</v>
      </c>
      <c r="B14" s="27" t="s">
        <v>46</v>
      </c>
      <c r="C14" s="27"/>
      <c r="D14" s="27"/>
      <c r="E14" s="27"/>
      <c r="F14" s="27"/>
      <c r="G14" s="28">
        <v>0</v>
      </c>
      <c r="H14" s="27">
        <v>180</v>
      </c>
      <c r="I14" s="27" t="s">
        <v>37</v>
      </c>
      <c r="J14" s="27"/>
      <c r="K14" s="27">
        <f t="shared" si="1"/>
        <v>0</v>
      </c>
      <c r="L14" s="27"/>
      <c r="M14" s="27"/>
      <c r="N14" s="27"/>
      <c r="O14" s="27">
        <f t="shared" si="2"/>
        <v>0</v>
      </c>
      <c r="P14" s="29"/>
      <c r="Q14" s="29"/>
      <c r="R14" s="29"/>
      <c r="S14" s="27"/>
      <c r="T14" s="27" t="e">
        <f t="shared" si="3"/>
        <v>#DIV/0!</v>
      </c>
      <c r="U14" s="27" t="e">
        <f t="shared" si="4"/>
        <v>#DIV/0!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 t="s">
        <v>48</v>
      </c>
      <c r="AB14" s="27">
        <f t="shared" si="5"/>
        <v>0</v>
      </c>
      <c r="AC14" s="28">
        <v>0</v>
      </c>
      <c r="AD14" s="30"/>
      <c r="AE14" s="27"/>
      <c r="AF14" s="27">
        <f>VLOOKUP(A14,[1]Sheet!$A:$AH,33,0)</f>
        <v>14</v>
      </c>
      <c r="AG14" s="27">
        <f>VLOOKUP(A14,[1]Sheet!$A:$AH,34,0)</f>
        <v>126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27" t="s">
        <v>49</v>
      </c>
      <c r="B15" s="27" t="s">
        <v>46</v>
      </c>
      <c r="C15" s="27"/>
      <c r="D15" s="27"/>
      <c r="E15" s="27"/>
      <c r="F15" s="27"/>
      <c r="G15" s="28">
        <v>0</v>
      </c>
      <c r="H15" s="27">
        <v>180</v>
      </c>
      <c r="I15" s="27" t="s">
        <v>37</v>
      </c>
      <c r="J15" s="27"/>
      <c r="K15" s="27">
        <f t="shared" si="1"/>
        <v>0</v>
      </c>
      <c r="L15" s="27"/>
      <c r="M15" s="27"/>
      <c r="N15" s="27"/>
      <c r="O15" s="27">
        <f t="shared" si="2"/>
        <v>0</v>
      </c>
      <c r="P15" s="29"/>
      <c r="Q15" s="29"/>
      <c r="R15" s="29"/>
      <c r="S15" s="27"/>
      <c r="T15" s="27" t="e">
        <f t="shared" si="3"/>
        <v>#DIV/0!</v>
      </c>
      <c r="U15" s="27" t="e">
        <f t="shared" si="4"/>
        <v>#DIV/0!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 t="s">
        <v>48</v>
      </c>
      <c r="AB15" s="27">
        <f t="shared" si="5"/>
        <v>0</v>
      </c>
      <c r="AC15" s="28">
        <v>0</v>
      </c>
      <c r="AD15" s="30"/>
      <c r="AE15" s="27"/>
      <c r="AF15" s="27">
        <f>VLOOKUP(A15,[1]Sheet!$A:$AH,33,0)</f>
        <v>14</v>
      </c>
      <c r="AG15" s="27">
        <f>VLOOKUP(A15,[1]Sheet!$A:$AH,34,0)</f>
        <v>126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27" t="s">
        <v>50</v>
      </c>
      <c r="B16" s="27" t="s">
        <v>46</v>
      </c>
      <c r="C16" s="27"/>
      <c r="D16" s="27"/>
      <c r="E16" s="27"/>
      <c r="F16" s="27"/>
      <c r="G16" s="28">
        <v>0</v>
      </c>
      <c r="H16" s="27">
        <v>180</v>
      </c>
      <c r="I16" s="27" t="s">
        <v>37</v>
      </c>
      <c r="J16" s="27"/>
      <c r="K16" s="27">
        <f t="shared" si="1"/>
        <v>0</v>
      </c>
      <c r="L16" s="27"/>
      <c r="M16" s="27"/>
      <c r="N16" s="27"/>
      <c r="O16" s="27">
        <f t="shared" si="2"/>
        <v>0</v>
      </c>
      <c r="P16" s="29"/>
      <c r="Q16" s="29"/>
      <c r="R16" s="29"/>
      <c r="S16" s="27"/>
      <c r="T16" s="27" t="e">
        <f t="shared" si="3"/>
        <v>#DIV/0!</v>
      </c>
      <c r="U16" s="27" t="e">
        <f t="shared" si="4"/>
        <v>#DIV/0!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 t="s">
        <v>48</v>
      </c>
      <c r="AB16" s="27">
        <f t="shared" si="5"/>
        <v>0</v>
      </c>
      <c r="AC16" s="28">
        <v>0</v>
      </c>
      <c r="AD16" s="30"/>
      <c r="AE16" s="27"/>
      <c r="AF16" s="27">
        <f>VLOOKUP(A16,[1]Sheet!$A:$AH,33,0)</f>
        <v>14</v>
      </c>
      <c r="AG16" s="27">
        <f>VLOOKUP(A16,[1]Sheet!$A:$AH,34,0)</f>
        <v>126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8" t="s">
        <v>51</v>
      </c>
      <c r="B17" s="18" t="s">
        <v>46</v>
      </c>
      <c r="C17" s="18">
        <v>14</v>
      </c>
      <c r="D17" s="18"/>
      <c r="E17" s="18"/>
      <c r="F17" s="18">
        <v>14</v>
      </c>
      <c r="G17" s="19">
        <v>0</v>
      </c>
      <c r="H17" s="18">
        <v>180</v>
      </c>
      <c r="I17" s="18" t="s">
        <v>35</v>
      </c>
      <c r="J17" s="18"/>
      <c r="K17" s="18">
        <f t="shared" si="1"/>
        <v>0</v>
      </c>
      <c r="L17" s="18"/>
      <c r="M17" s="18"/>
      <c r="N17" s="18"/>
      <c r="O17" s="18">
        <f t="shared" si="2"/>
        <v>0</v>
      </c>
      <c r="P17" s="20"/>
      <c r="Q17" s="20"/>
      <c r="R17" s="20"/>
      <c r="S17" s="18"/>
      <c r="T17" s="18" t="e">
        <f t="shared" si="3"/>
        <v>#DIV/0!</v>
      </c>
      <c r="U17" s="18" t="e">
        <f t="shared" si="4"/>
        <v>#DIV/0!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23" t="s">
        <v>52</v>
      </c>
      <c r="AB17" s="18">
        <f t="shared" si="5"/>
        <v>0</v>
      </c>
      <c r="AC17" s="19">
        <v>0</v>
      </c>
      <c r="AD17" s="21"/>
      <c r="AE17" s="18"/>
      <c r="AF17" s="18"/>
      <c r="AG17" s="18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53</v>
      </c>
      <c r="B18" s="1" t="s">
        <v>34</v>
      </c>
      <c r="C18" s="1">
        <v>133</v>
      </c>
      <c r="D18" s="1">
        <v>336</v>
      </c>
      <c r="E18" s="1">
        <v>317</v>
      </c>
      <c r="F18" s="1">
        <v>109</v>
      </c>
      <c r="G18" s="6">
        <v>0.25</v>
      </c>
      <c r="H18" s="1">
        <v>180</v>
      </c>
      <c r="I18" s="1" t="s">
        <v>37</v>
      </c>
      <c r="J18" s="1">
        <v>322</v>
      </c>
      <c r="K18" s="1">
        <f t="shared" si="1"/>
        <v>-5</v>
      </c>
      <c r="L18" s="1"/>
      <c r="M18" s="1"/>
      <c r="N18" s="1">
        <v>672</v>
      </c>
      <c r="O18" s="1">
        <f t="shared" si="2"/>
        <v>63.4</v>
      </c>
      <c r="P18" s="5">
        <f t="shared" ref="P18" si="11">14*O18-N18-F18</f>
        <v>106.60000000000002</v>
      </c>
      <c r="Q18" s="5">
        <f t="shared" ref="Q18:Q19" si="12">AD18*AC18</f>
        <v>168</v>
      </c>
      <c r="R18" s="5"/>
      <c r="S18" s="1"/>
      <c r="T18" s="1">
        <f t="shared" si="3"/>
        <v>14.968454258675079</v>
      </c>
      <c r="U18" s="1">
        <f t="shared" si="4"/>
        <v>12.318611987381704</v>
      </c>
      <c r="V18" s="1">
        <v>63.4</v>
      </c>
      <c r="W18" s="1">
        <v>42.6</v>
      </c>
      <c r="X18" s="1">
        <v>40.6</v>
      </c>
      <c r="Y18" s="1">
        <v>36</v>
      </c>
      <c r="Z18" s="1">
        <v>37.200000000000003</v>
      </c>
      <c r="AA18" s="1"/>
      <c r="AB18" s="1">
        <f t="shared" si="5"/>
        <v>26.650000000000006</v>
      </c>
      <c r="AC18" s="6">
        <v>12</v>
      </c>
      <c r="AD18" s="13">
        <f t="shared" ref="AD18:AD19" si="13">MROUND(P18,AC18*AF18)/AC18</f>
        <v>14</v>
      </c>
      <c r="AE18" s="1">
        <f t="shared" ref="AE18:AE19" si="14">AD18*AC18*G18</f>
        <v>42</v>
      </c>
      <c r="AF18" s="1">
        <f>VLOOKUP(A18,[1]Sheet!$A:$AH,33,0)</f>
        <v>14</v>
      </c>
      <c r="AG18" s="1">
        <f>VLOOKUP(A18,[1]Sheet!$A:$AH,34,0)</f>
        <v>70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54</v>
      </c>
      <c r="B19" s="1" t="s">
        <v>34</v>
      </c>
      <c r="C19" s="1">
        <v>63</v>
      </c>
      <c r="D19" s="1">
        <v>336</v>
      </c>
      <c r="E19" s="1">
        <v>239</v>
      </c>
      <c r="F19" s="1">
        <v>122</v>
      </c>
      <c r="G19" s="6">
        <v>0.25</v>
      </c>
      <c r="H19" s="1">
        <v>180</v>
      </c>
      <c r="I19" s="1" t="s">
        <v>37</v>
      </c>
      <c r="J19" s="1">
        <v>243</v>
      </c>
      <c r="K19" s="1">
        <f t="shared" si="1"/>
        <v>-4</v>
      </c>
      <c r="L19" s="1"/>
      <c r="M19" s="1"/>
      <c r="N19" s="1">
        <v>504</v>
      </c>
      <c r="O19" s="1">
        <f t="shared" si="2"/>
        <v>47.8</v>
      </c>
      <c r="P19" s="5">
        <f>16*O19-N19-F19</f>
        <v>138.79999999999995</v>
      </c>
      <c r="Q19" s="5">
        <f t="shared" si="12"/>
        <v>168</v>
      </c>
      <c r="R19" s="5"/>
      <c r="S19" s="1"/>
      <c r="T19" s="1">
        <f t="shared" si="3"/>
        <v>16.610878661087867</v>
      </c>
      <c r="U19" s="1">
        <f t="shared" si="4"/>
        <v>13.096234309623432</v>
      </c>
      <c r="V19" s="1">
        <v>51.8</v>
      </c>
      <c r="W19" s="1">
        <v>34.4</v>
      </c>
      <c r="X19" s="1">
        <v>28.4</v>
      </c>
      <c r="Y19" s="1">
        <v>23.6</v>
      </c>
      <c r="Z19" s="1">
        <v>33.6</v>
      </c>
      <c r="AA19" s="1"/>
      <c r="AB19" s="1">
        <f t="shared" si="5"/>
        <v>34.699999999999989</v>
      </c>
      <c r="AC19" s="6">
        <v>12</v>
      </c>
      <c r="AD19" s="13">
        <f t="shared" si="13"/>
        <v>14</v>
      </c>
      <c r="AE19" s="1">
        <f t="shared" si="14"/>
        <v>42</v>
      </c>
      <c r="AF19" s="1">
        <f>VLOOKUP(A19,[1]Sheet!$A:$AH,33,0)</f>
        <v>14</v>
      </c>
      <c r="AG19" s="1">
        <f>VLOOKUP(A19,[1]Sheet!$A:$AH,34,0)</f>
        <v>70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8" t="s">
        <v>55</v>
      </c>
      <c r="B20" s="18" t="s">
        <v>46</v>
      </c>
      <c r="C20" s="18">
        <v>9</v>
      </c>
      <c r="D20" s="18"/>
      <c r="E20" s="18"/>
      <c r="F20" s="18">
        <v>9</v>
      </c>
      <c r="G20" s="19">
        <v>0</v>
      </c>
      <c r="H20" s="18">
        <v>180</v>
      </c>
      <c r="I20" s="18" t="s">
        <v>35</v>
      </c>
      <c r="J20" s="18">
        <v>3</v>
      </c>
      <c r="K20" s="18">
        <f t="shared" si="1"/>
        <v>-3</v>
      </c>
      <c r="L20" s="18"/>
      <c r="M20" s="18"/>
      <c r="N20" s="18"/>
      <c r="O20" s="18">
        <f t="shared" si="2"/>
        <v>0</v>
      </c>
      <c r="P20" s="20"/>
      <c r="Q20" s="20"/>
      <c r="R20" s="20"/>
      <c r="S20" s="18"/>
      <c r="T20" s="18" t="e">
        <f t="shared" si="3"/>
        <v>#DIV/0!</v>
      </c>
      <c r="U20" s="18" t="e">
        <f t="shared" si="4"/>
        <v>#DIV/0!</v>
      </c>
      <c r="V20" s="18">
        <v>0</v>
      </c>
      <c r="W20" s="18">
        <v>0</v>
      </c>
      <c r="X20" s="18">
        <v>0</v>
      </c>
      <c r="Y20" s="18">
        <v>0</v>
      </c>
      <c r="Z20" s="18">
        <v>-0.4</v>
      </c>
      <c r="AA20" s="23" t="s">
        <v>52</v>
      </c>
      <c r="AB20" s="18">
        <f t="shared" si="5"/>
        <v>0</v>
      </c>
      <c r="AC20" s="19">
        <v>0</v>
      </c>
      <c r="AD20" s="21"/>
      <c r="AE20" s="18"/>
      <c r="AF20" s="18"/>
      <c r="AG20" s="18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26" t="s">
        <v>56</v>
      </c>
      <c r="B21" s="1" t="s">
        <v>46</v>
      </c>
      <c r="C21" s="1"/>
      <c r="D21" s="1">
        <v>42</v>
      </c>
      <c r="E21" s="1">
        <v>3</v>
      </c>
      <c r="F21" s="1">
        <v>39</v>
      </c>
      <c r="G21" s="6">
        <v>1</v>
      </c>
      <c r="H21" s="1">
        <v>180</v>
      </c>
      <c r="I21" s="1" t="s">
        <v>37</v>
      </c>
      <c r="J21" s="1">
        <v>3</v>
      </c>
      <c r="K21" s="1">
        <f t="shared" si="1"/>
        <v>0</v>
      </c>
      <c r="L21" s="1"/>
      <c r="M21" s="1"/>
      <c r="N21" s="1"/>
      <c r="O21" s="1">
        <f t="shared" si="2"/>
        <v>0.6</v>
      </c>
      <c r="P21" s="5"/>
      <c r="Q21" s="5">
        <f>AD21*AC21</f>
        <v>0</v>
      </c>
      <c r="R21" s="5"/>
      <c r="S21" s="1"/>
      <c r="T21" s="1">
        <f t="shared" si="3"/>
        <v>65</v>
      </c>
      <c r="U21" s="1">
        <f t="shared" si="4"/>
        <v>65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2" t="s">
        <v>130</v>
      </c>
      <c r="AB21" s="1">
        <f t="shared" si="5"/>
        <v>0</v>
      </c>
      <c r="AC21" s="6">
        <v>3</v>
      </c>
      <c r="AD21" s="13">
        <f>MROUND(P21,AC21*AF21)/AC21</f>
        <v>0</v>
      </c>
      <c r="AE21" s="1">
        <f>AD21*AC21*G21</f>
        <v>0</v>
      </c>
      <c r="AF21" s="1">
        <v>14</v>
      </c>
      <c r="AG21" s="1">
        <v>126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8" t="s">
        <v>57</v>
      </c>
      <c r="B22" s="18" t="s">
        <v>46</v>
      </c>
      <c r="C22" s="18">
        <v>-3.7</v>
      </c>
      <c r="D22" s="18"/>
      <c r="E22" s="18"/>
      <c r="F22" s="18">
        <v>-3.7</v>
      </c>
      <c r="G22" s="19">
        <v>0</v>
      </c>
      <c r="H22" s="18">
        <v>180</v>
      </c>
      <c r="I22" s="18" t="s">
        <v>35</v>
      </c>
      <c r="J22" s="18"/>
      <c r="K22" s="18">
        <f t="shared" si="1"/>
        <v>0</v>
      </c>
      <c r="L22" s="18"/>
      <c r="M22" s="18"/>
      <c r="N22" s="18"/>
      <c r="O22" s="18">
        <f t="shared" si="2"/>
        <v>0</v>
      </c>
      <c r="P22" s="20"/>
      <c r="Q22" s="20"/>
      <c r="R22" s="20"/>
      <c r="S22" s="18"/>
      <c r="T22" s="18" t="e">
        <f t="shared" si="3"/>
        <v>#DIV/0!</v>
      </c>
      <c r="U22" s="18" t="e">
        <f t="shared" si="4"/>
        <v>#DIV/0!</v>
      </c>
      <c r="V22" s="18">
        <v>0.74</v>
      </c>
      <c r="W22" s="18">
        <v>0</v>
      </c>
      <c r="X22" s="18">
        <v>0</v>
      </c>
      <c r="Y22" s="18">
        <v>0</v>
      </c>
      <c r="Z22" s="18">
        <v>0</v>
      </c>
      <c r="AA22" s="18"/>
      <c r="AB22" s="18">
        <f t="shared" si="5"/>
        <v>0</v>
      </c>
      <c r="AC22" s="19">
        <v>0</v>
      </c>
      <c r="AD22" s="21"/>
      <c r="AE22" s="18"/>
      <c r="AF22" s="18"/>
      <c r="AG22" s="18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58</v>
      </c>
      <c r="B23" s="1" t="s">
        <v>46</v>
      </c>
      <c r="C23" s="1">
        <v>51.8</v>
      </c>
      <c r="D23" s="1">
        <v>207.2</v>
      </c>
      <c r="E23" s="1">
        <v>92.5</v>
      </c>
      <c r="F23" s="1">
        <v>151.69999999999999</v>
      </c>
      <c r="G23" s="6">
        <v>1</v>
      </c>
      <c r="H23" s="1">
        <v>180</v>
      </c>
      <c r="I23" s="1" t="s">
        <v>37</v>
      </c>
      <c r="J23" s="1">
        <v>92.5</v>
      </c>
      <c r="K23" s="1">
        <f t="shared" si="1"/>
        <v>0</v>
      </c>
      <c r="L23" s="1"/>
      <c r="M23" s="1"/>
      <c r="N23" s="1">
        <v>51.8</v>
      </c>
      <c r="O23" s="1">
        <f t="shared" si="2"/>
        <v>18.5</v>
      </c>
      <c r="P23" s="5">
        <f>15*O23-N23-F23</f>
        <v>74</v>
      </c>
      <c r="Q23" s="5">
        <f t="shared" ref="Q23:Q32" si="15">AD23*AC23</f>
        <v>51.800000000000004</v>
      </c>
      <c r="R23" s="5"/>
      <c r="S23" s="1"/>
      <c r="T23" s="1">
        <f t="shared" si="3"/>
        <v>13.8</v>
      </c>
      <c r="U23" s="1">
        <f t="shared" si="4"/>
        <v>11</v>
      </c>
      <c r="V23" s="1">
        <v>21.46</v>
      </c>
      <c r="W23" s="1">
        <v>25.9</v>
      </c>
      <c r="X23" s="1">
        <v>16.98</v>
      </c>
      <c r="Y23" s="1">
        <v>21.46</v>
      </c>
      <c r="Z23" s="1">
        <v>12.58</v>
      </c>
      <c r="AA23" s="1" t="s">
        <v>59</v>
      </c>
      <c r="AB23" s="1">
        <f t="shared" si="5"/>
        <v>74</v>
      </c>
      <c r="AC23" s="6">
        <v>3.7</v>
      </c>
      <c r="AD23" s="13">
        <f t="shared" ref="AD23:AD32" si="16">MROUND(P23,AC23*AF23)/AC23</f>
        <v>14</v>
      </c>
      <c r="AE23" s="1">
        <f t="shared" ref="AE23:AE32" si="17">AD23*AC23*G23</f>
        <v>51.800000000000004</v>
      </c>
      <c r="AF23" s="1">
        <f>VLOOKUP(A23,[1]Sheet!$A:$AH,33,0)</f>
        <v>14</v>
      </c>
      <c r="AG23" s="1">
        <f>VLOOKUP(A23,[1]Sheet!$A:$AH,34,0)</f>
        <v>126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60</v>
      </c>
      <c r="B24" s="1" t="s">
        <v>34</v>
      </c>
      <c r="C24" s="1">
        <v>164</v>
      </c>
      <c r="D24" s="1"/>
      <c r="E24" s="1">
        <v>26</v>
      </c>
      <c r="F24" s="1">
        <v>131</v>
      </c>
      <c r="G24" s="6">
        <v>0.3</v>
      </c>
      <c r="H24" s="1">
        <v>180</v>
      </c>
      <c r="I24" s="1" t="s">
        <v>61</v>
      </c>
      <c r="J24" s="1">
        <v>26</v>
      </c>
      <c r="K24" s="1">
        <f t="shared" si="1"/>
        <v>0</v>
      </c>
      <c r="L24" s="1"/>
      <c r="M24" s="1"/>
      <c r="N24" s="1">
        <v>0</v>
      </c>
      <c r="O24" s="1">
        <f t="shared" si="2"/>
        <v>5.2</v>
      </c>
      <c r="P24" s="5"/>
      <c r="Q24" s="5">
        <f t="shared" si="15"/>
        <v>0</v>
      </c>
      <c r="R24" s="5"/>
      <c r="S24" s="1"/>
      <c r="T24" s="1">
        <f t="shared" si="3"/>
        <v>25.19230769230769</v>
      </c>
      <c r="U24" s="1">
        <f t="shared" si="4"/>
        <v>25.19230769230769</v>
      </c>
      <c r="V24" s="1">
        <v>8</v>
      </c>
      <c r="W24" s="1">
        <v>5.8</v>
      </c>
      <c r="X24" s="1">
        <v>10.199999999999999</v>
      </c>
      <c r="Y24" s="1">
        <v>11.8</v>
      </c>
      <c r="Z24" s="1">
        <v>7.2</v>
      </c>
      <c r="AA24" s="9" t="s">
        <v>44</v>
      </c>
      <c r="AB24" s="1">
        <f t="shared" si="5"/>
        <v>0</v>
      </c>
      <c r="AC24" s="6">
        <v>9</v>
      </c>
      <c r="AD24" s="13">
        <f t="shared" si="16"/>
        <v>0</v>
      </c>
      <c r="AE24" s="1">
        <f t="shared" si="17"/>
        <v>0</v>
      </c>
      <c r="AF24" s="1">
        <f>VLOOKUP(A24,[1]Sheet!$A:$AH,33,0)</f>
        <v>14</v>
      </c>
      <c r="AG24" s="1">
        <f>VLOOKUP(A24,[1]Sheet!$A:$AH,34,0)</f>
        <v>126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62</v>
      </c>
      <c r="B25" s="1" t="s">
        <v>46</v>
      </c>
      <c r="C25" s="1">
        <v>156.80000000000001</v>
      </c>
      <c r="D25" s="1"/>
      <c r="E25" s="1">
        <v>33</v>
      </c>
      <c r="F25" s="1">
        <v>123.8</v>
      </c>
      <c r="G25" s="6">
        <v>1</v>
      </c>
      <c r="H25" s="1">
        <v>180</v>
      </c>
      <c r="I25" s="1" t="s">
        <v>37</v>
      </c>
      <c r="J25" s="1">
        <v>32.5</v>
      </c>
      <c r="K25" s="1">
        <f t="shared" si="1"/>
        <v>0.5</v>
      </c>
      <c r="L25" s="1"/>
      <c r="M25" s="1"/>
      <c r="N25" s="1">
        <v>0</v>
      </c>
      <c r="O25" s="1">
        <f t="shared" si="2"/>
        <v>6.6</v>
      </c>
      <c r="P25" s="5"/>
      <c r="Q25" s="5">
        <f t="shared" si="15"/>
        <v>0</v>
      </c>
      <c r="R25" s="5"/>
      <c r="S25" s="1"/>
      <c r="T25" s="1">
        <f t="shared" si="3"/>
        <v>18.757575757575758</v>
      </c>
      <c r="U25" s="1">
        <f t="shared" si="4"/>
        <v>18.757575757575758</v>
      </c>
      <c r="V25" s="1">
        <v>7.7</v>
      </c>
      <c r="W25" s="1">
        <v>0.54</v>
      </c>
      <c r="X25" s="1">
        <v>0</v>
      </c>
      <c r="Y25" s="1">
        <v>0</v>
      </c>
      <c r="Z25" s="1">
        <v>0</v>
      </c>
      <c r="AA25" s="9" t="s">
        <v>63</v>
      </c>
      <c r="AB25" s="1">
        <f t="shared" si="5"/>
        <v>0</v>
      </c>
      <c r="AC25" s="6">
        <v>5.5</v>
      </c>
      <c r="AD25" s="13">
        <f t="shared" si="16"/>
        <v>0</v>
      </c>
      <c r="AE25" s="1">
        <f t="shared" si="17"/>
        <v>0</v>
      </c>
      <c r="AF25" s="1">
        <f>VLOOKUP(A25,[1]Sheet!$A:$AH,33,0)</f>
        <v>12</v>
      </c>
      <c r="AG25" s="1">
        <f>VLOOKUP(A25,[1]Sheet!$A:$AH,34,0)</f>
        <v>84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64</v>
      </c>
      <c r="B26" s="1" t="s">
        <v>34</v>
      </c>
      <c r="C26" s="1">
        <v>113</v>
      </c>
      <c r="D26" s="1">
        <v>1</v>
      </c>
      <c r="E26" s="1">
        <v>69</v>
      </c>
      <c r="F26" s="1">
        <v>12</v>
      </c>
      <c r="G26" s="6">
        <v>0.3</v>
      </c>
      <c r="H26" s="1">
        <v>180</v>
      </c>
      <c r="I26" s="1" t="s">
        <v>61</v>
      </c>
      <c r="J26" s="1">
        <v>66</v>
      </c>
      <c r="K26" s="1">
        <f t="shared" si="1"/>
        <v>3</v>
      </c>
      <c r="L26" s="1"/>
      <c r="M26" s="1"/>
      <c r="N26" s="1">
        <v>162</v>
      </c>
      <c r="O26" s="1">
        <f t="shared" si="2"/>
        <v>13.8</v>
      </c>
      <c r="P26" s="5"/>
      <c r="Q26" s="5">
        <f t="shared" si="15"/>
        <v>0</v>
      </c>
      <c r="R26" s="5"/>
      <c r="S26" s="1"/>
      <c r="T26" s="1">
        <f t="shared" si="3"/>
        <v>12.608695652173912</v>
      </c>
      <c r="U26" s="1">
        <f t="shared" si="4"/>
        <v>12.608695652173912</v>
      </c>
      <c r="V26" s="1">
        <v>15.6</v>
      </c>
      <c r="W26" s="1">
        <v>7.6</v>
      </c>
      <c r="X26" s="1">
        <v>7.6</v>
      </c>
      <c r="Y26" s="1">
        <v>9</v>
      </c>
      <c r="Z26" s="1">
        <v>9</v>
      </c>
      <c r="AA26" s="1"/>
      <c r="AB26" s="1">
        <f t="shared" si="5"/>
        <v>0</v>
      </c>
      <c r="AC26" s="6">
        <v>9</v>
      </c>
      <c r="AD26" s="13">
        <f t="shared" si="16"/>
        <v>0</v>
      </c>
      <c r="AE26" s="1">
        <f t="shared" si="17"/>
        <v>0</v>
      </c>
      <c r="AF26" s="1">
        <f>VLOOKUP(A26,[1]Sheet!$A:$AH,33,0)</f>
        <v>18</v>
      </c>
      <c r="AG26" s="1">
        <f>VLOOKUP(A26,[1]Sheet!$A:$AH,34,0)</f>
        <v>234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65</v>
      </c>
      <c r="B27" s="1" t="s">
        <v>34</v>
      </c>
      <c r="C27" s="1">
        <v>216</v>
      </c>
      <c r="D27" s="1">
        <v>6</v>
      </c>
      <c r="E27" s="1">
        <v>27</v>
      </c>
      <c r="F27" s="1">
        <v>179</v>
      </c>
      <c r="G27" s="6">
        <v>0.3</v>
      </c>
      <c r="H27" s="1">
        <v>180</v>
      </c>
      <c r="I27" s="1" t="s">
        <v>61</v>
      </c>
      <c r="J27" s="1">
        <v>27</v>
      </c>
      <c r="K27" s="1">
        <f t="shared" si="1"/>
        <v>0</v>
      </c>
      <c r="L27" s="1"/>
      <c r="M27" s="1"/>
      <c r="N27" s="1">
        <v>0</v>
      </c>
      <c r="O27" s="1">
        <f t="shared" si="2"/>
        <v>5.4</v>
      </c>
      <c r="P27" s="5"/>
      <c r="Q27" s="5">
        <f t="shared" si="15"/>
        <v>0</v>
      </c>
      <c r="R27" s="5"/>
      <c r="S27" s="1"/>
      <c r="T27" s="1">
        <f t="shared" si="3"/>
        <v>33.148148148148145</v>
      </c>
      <c r="U27" s="1">
        <f t="shared" si="4"/>
        <v>33.148148148148145</v>
      </c>
      <c r="V27" s="1">
        <v>9.1999999999999993</v>
      </c>
      <c r="W27" s="1">
        <v>3.4</v>
      </c>
      <c r="X27" s="1">
        <v>9.1999999999999993</v>
      </c>
      <c r="Y27" s="1">
        <v>4.5999999999999996</v>
      </c>
      <c r="Z27" s="1">
        <v>6.8</v>
      </c>
      <c r="AA27" s="23" t="s">
        <v>44</v>
      </c>
      <c r="AB27" s="1">
        <f t="shared" si="5"/>
        <v>0</v>
      </c>
      <c r="AC27" s="6">
        <v>9</v>
      </c>
      <c r="AD27" s="13">
        <f t="shared" si="16"/>
        <v>0</v>
      </c>
      <c r="AE27" s="1">
        <f t="shared" si="17"/>
        <v>0</v>
      </c>
      <c r="AF27" s="1">
        <f>VLOOKUP(A27,[1]Sheet!$A:$AH,33,0)</f>
        <v>18</v>
      </c>
      <c r="AG27" s="1">
        <f>VLOOKUP(A27,[1]Sheet!$A:$AH,34,0)</f>
        <v>234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66</v>
      </c>
      <c r="B28" s="1" t="s">
        <v>34</v>
      </c>
      <c r="C28" s="1">
        <v>421</v>
      </c>
      <c r="D28" s="1">
        <v>672</v>
      </c>
      <c r="E28" s="1">
        <v>508</v>
      </c>
      <c r="F28" s="1">
        <v>482</v>
      </c>
      <c r="G28" s="6">
        <v>0.25</v>
      </c>
      <c r="H28" s="1">
        <v>180</v>
      </c>
      <c r="I28" s="1" t="s">
        <v>37</v>
      </c>
      <c r="J28" s="1">
        <v>522</v>
      </c>
      <c r="K28" s="1">
        <f t="shared" si="1"/>
        <v>-14</v>
      </c>
      <c r="L28" s="1"/>
      <c r="M28" s="1"/>
      <c r="N28" s="1">
        <v>504</v>
      </c>
      <c r="O28" s="1">
        <f t="shared" si="2"/>
        <v>101.6</v>
      </c>
      <c r="P28" s="5">
        <f t="shared" ref="P28:P30" si="18">15*O28-N28-F28</f>
        <v>538</v>
      </c>
      <c r="Q28" s="5">
        <f t="shared" si="15"/>
        <v>504</v>
      </c>
      <c r="R28" s="5"/>
      <c r="S28" s="1"/>
      <c r="T28" s="1">
        <f t="shared" si="3"/>
        <v>14.665354330708663</v>
      </c>
      <c r="U28" s="1">
        <f t="shared" si="4"/>
        <v>9.7047244094488203</v>
      </c>
      <c r="V28" s="1">
        <v>113.4</v>
      </c>
      <c r="W28" s="1">
        <v>94.8</v>
      </c>
      <c r="X28" s="1">
        <v>92.8</v>
      </c>
      <c r="Y28" s="1">
        <v>89.6</v>
      </c>
      <c r="Z28" s="1">
        <v>91.4</v>
      </c>
      <c r="AA28" s="1"/>
      <c r="AB28" s="1">
        <f t="shared" si="5"/>
        <v>134.5</v>
      </c>
      <c r="AC28" s="6">
        <v>6</v>
      </c>
      <c r="AD28" s="13">
        <f t="shared" si="16"/>
        <v>84</v>
      </c>
      <c r="AE28" s="1">
        <f t="shared" si="17"/>
        <v>126</v>
      </c>
      <c r="AF28" s="1">
        <f>VLOOKUP(A28,[1]Sheet!$A:$AH,33,0)</f>
        <v>14</v>
      </c>
      <c r="AG28" s="1">
        <f>VLOOKUP(A28,[1]Sheet!$A:$AH,34,0)</f>
        <v>126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67</v>
      </c>
      <c r="B29" s="1" t="s">
        <v>34</v>
      </c>
      <c r="C29" s="1">
        <v>254</v>
      </c>
      <c r="D29" s="1">
        <v>84</v>
      </c>
      <c r="E29" s="1">
        <v>215</v>
      </c>
      <c r="F29" s="1">
        <v>81</v>
      </c>
      <c r="G29" s="6">
        <v>0.25</v>
      </c>
      <c r="H29" s="1">
        <v>180</v>
      </c>
      <c r="I29" s="1" t="s">
        <v>37</v>
      </c>
      <c r="J29" s="1">
        <v>227</v>
      </c>
      <c r="K29" s="1">
        <f t="shared" si="1"/>
        <v>-12</v>
      </c>
      <c r="L29" s="1"/>
      <c r="M29" s="1"/>
      <c r="N29" s="1">
        <v>336</v>
      </c>
      <c r="O29" s="1">
        <f t="shared" si="2"/>
        <v>43</v>
      </c>
      <c r="P29" s="5">
        <f t="shared" si="18"/>
        <v>228</v>
      </c>
      <c r="Q29" s="5">
        <f t="shared" si="15"/>
        <v>252</v>
      </c>
      <c r="R29" s="5"/>
      <c r="S29" s="1"/>
      <c r="T29" s="1">
        <f t="shared" si="3"/>
        <v>15.55813953488372</v>
      </c>
      <c r="U29" s="1">
        <f t="shared" si="4"/>
        <v>9.6976744186046506</v>
      </c>
      <c r="V29" s="1">
        <v>40.6</v>
      </c>
      <c r="W29" s="1">
        <v>30.2</v>
      </c>
      <c r="X29" s="1">
        <v>39.4</v>
      </c>
      <c r="Y29" s="1">
        <v>28.6</v>
      </c>
      <c r="Z29" s="1">
        <v>31.8</v>
      </c>
      <c r="AA29" s="1" t="s">
        <v>40</v>
      </c>
      <c r="AB29" s="1">
        <f t="shared" si="5"/>
        <v>57</v>
      </c>
      <c r="AC29" s="6">
        <v>6</v>
      </c>
      <c r="AD29" s="13">
        <f t="shared" si="16"/>
        <v>42</v>
      </c>
      <c r="AE29" s="1">
        <f t="shared" si="17"/>
        <v>63</v>
      </c>
      <c r="AF29" s="1">
        <f>VLOOKUP(A29,[1]Sheet!$A:$AH,33,0)</f>
        <v>14</v>
      </c>
      <c r="AG29" s="1">
        <f>VLOOKUP(A29,[1]Sheet!$A:$AH,34,0)</f>
        <v>126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68</v>
      </c>
      <c r="B30" s="1" t="s">
        <v>34</v>
      </c>
      <c r="C30" s="1">
        <v>163</v>
      </c>
      <c r="D30" s="1">
        <v>84</v>
      </c>
      <c r="E30" s="1">
        <v>167</v>
      </c>
      <c r="F30" s="1">
        <v>51</v>
      </c>
      <c r="G30" s="6">
        <v>0.25</v>
      </c>
      <c r="H30" s="1">
        <v>180</v>
      </c>
      <c r="I30" s="1" t="s">
        <v>37</v>
      </c>
      <c r="J30" s="1">
        <v>167</v>
      </c>
      <c r="K30" s="1">
        <f t="shared" si="1"/>
        <v>0</v>
      </c>
      <c r="L30" s="1"/>
      <c r="M30" s="1"/>
      <c r="N30" s="1">
        <v>84</v>
      </c>
      <c r="O30" s="1">
        <f t="shared" si="2"/>
        <v>33.4</v>
      </c>
      <c r="P30" s="5">
        <f t="shared" si="18"/>
        <v>366</v>
      </c>
      <c r="Q30" s="5">
        <f t="shared" si="15"/>
        <v>336</v>
      </c>
      <c r="R30" s="5"/>
      <c r="S30" s="1"/>
      <c r="T30" s="1">
        <f t="shared" si="3"/>
        <v>14.101796407185629</v>
      </c>
      <c r="U30" s="1">
        <f t="shared" si="4"/>
        <v>4.0419161676646711</v>
      </c>
      <c r="V30" s="1">
        <v>21.8</v>
      </c>
      <c r="W30" s="1">
        <v>24.6</v>
      </c>
      <c r="X30" s="1">
        <v>26.6</v>
      </c>
      <c r="Y30" s="1">
        <v>24.4</v>
      </c>
      <c r="Z30" s="1">
        <v>26.2</v>
      </c>
      <c r="AA30" s="1"/>
      <c r="AB30" s="1">
        <f t="shared" si="5"/>
        <v>91.5</v>
      </c>
      <c r="AC30" s="6">
        <v>6</v>
      </c>
      <c r="AD30" s="13">
        <f t="shared" si="16"/>
        <v>56</v>
      </c>
      <c r="AE30" s="1">
        <f t="shared" si="17"/>
        <v>84</v>
      </c>
      <c r="AF30" s="1">
        <f>VLOOKUP(A30,[1]Sheet!$A:$AH,33,0)</f>
        <v>14</v>
      </c>
      <c r="AG30" s="1">
        <f>VLOOKUP(A30,[1]Sheet!$A:$AH,34,0)</f>
        <v>126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69</v>
      </c>
      <c r="B31" s="1" t="s">
        <v>46</v>
      </c>
      <c r="C31" s="1">
        <v>186</v>
      </c>
      <c r="D31" s="1">
        <v>216</v>
      </c>
      <c r="E31" s="1">
        <v>150</v>
      </c>
      <c r="F31" s="1">
        <v>204</v>
      </c>
      <c r="G31" s="6">
        <v>1</v>
      </c>
      <c r="H31" s="1">
        <v>180</v>
      </c>
      <c r="I31" s="1" t="s">
        <v>37</v>
      </c>
      <c r="J31" s="1">
        <v>146</v>
      </c>
      <c r="K31" s="1">
        <f t="shared" si="1"/>
        <v>4</v>
      </c>
      <c r="L31" s="1"/>
      <c r="M31" s="1"/>
      <c r="N31" s="1">
        <v>504</v>
      </c>
      <c r="O31" s="1">
        <f t="shared" si="2"/>
        <v>30</v>
      </c>
      <c r="P31" s="5"/>
      <c r="Q31" s="5">
        <f t="shared" si="15"/>
        <v>0</v>
      </c>
      <c r="R31" s="5"/>
      <c r="S31" s="1"/>
      <c r="T31" s="1">
        <f t="shared" si="3"/>
        <v>23.6</v>
      </c>
      <c r="U31" s="1">
        <f t="shared" si="4"/>
        <v>23.6</v>
      </c>
      <c r="V31" s="1">
        <v>66</v>
      </c>
      <c r="W31" s="1">
        <v>44.4</v>
      </c>
      <c r="X31" s="1">
        <v>50.4</v>
      </c>
      <c r="Y31" s="1">
        <v>48</v>
      </c>
      <c r="Z31" s="1">
        <v>60</v>
      </c>
      <c r="AA31" s="9" t="s">
        <v>44</v>
      </c>
      <c r="AB31" s="1">
        <f t="shared" si="5"/>
        <v>0</v>
      </c>
      <c r="AC31" s="6">
        <v>6</v>
      </c>
      <c r="AD31" s="13">
        <f t="shared" si="16"/>
        <v>0</v>
      </c>
      <c r="AE31" s="1">
        <f t="shared" si="17"/>
        <v>0</v>
      </c>
      <c r="AF31" s="1">
        <f>VLOOKUP(A31,[1]Sheet!$A:$AH,33,0)</f>
        <v>12</v>
      </c>
      <c r="AG31" s="1">
        <f>VLOOKUP(A31,[1]Sheet!$A:$AH,34,0)</f>
        <v>84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70</v>
      </c>
      <c r="B32" s="1" t="s">
        <v>34</v>
      </c>
      <c r="C32" s="1">
        <v>110</v>
      </c>
      <c r="D32" s="1">
        <v>504</v>
      </c>
      <c r="E32" s="1">
        <v>227</v>
      </c>
      <c r="F32" s="1">
        <v>372</v>
      </c>
      <c r="G32" s="6">
        <v>0.25</v>
      </c>
      <c r="H32" s="1">
        <v>365</v>
      </c>
      <c r="I32" s="1" t="s">
        <v>37</v>
      </c>
      <c r="J32" s="1">
        <v>227</v>
      </c>
      <c r="K32" s="1">
        <f t="shared" si="1"/>
        <v>0</v>
      </c>
      <c r="L32" s="1"/>
      <c r="M32" s="1"/>
      <c r="N32" s="1">
        <v>168</v>
      </c>
      <c r="O32" s="1">
        <f t="shared" si="2"/>
        <v>45.4</v>
      </c>
      <c r="P32" s="5">
        <f t="shared" ref="P32" si="19">14*O32-N32-F32</f>
        <v>95.600000000000023</v>
      </c>
      <c r="Q32" s="5">
        <f t="shared" si="15"/>
        <v>168</v>
      </c>
      <c r="R32" s="5"/>
      <c r="S32" s="1"/>
      <c r="T32" s="1">
        <f t="shared" si="3"/>
        <v>15.594713656387666</v>
      </c>
      <c r="U32" s="1">
        <f t="shared" si="4"/>
        <v>11.894273127753305</v>
      </c>
      <c r="V32" s="1">
        <v>27.4</v>
      </c>
      <c r="W32" s="1">
        <v>48.8</v>
      </c>
      <c r="X32" s="1">
        <v>34.4</v>
      </c>
      <c r="Y32" s="1">
        <v>37.799999999999997</v>
      </c>
      <c r="Z32" s="1">
        <v>39</v>
      </c>
      <c r="AA32" s="1" t="s">
        <v>40</v>
      </c>
      <c r="AB32" s="1">
        <f t="shared" si="5"/>
        <v>23.900000000000006</v>
      </c>
      <c r="AC32" s="6">
        <v>12</v>
      </c>
      <c r="AD32" s="13">
        <f t="shared" si="16"/>
        <v>14</v>
      </c>
      <c r="AE32" s="1">
        <f t="shared" si="17"/>
        <v>42</v>
      </c>
      <c r="AF32" s="1">
        <f>VLOOKUP(A32,[1]Sheet!$A:$AH,33,0)</f>
        <v>14</v>
      </c>
      <c r="AG32" s="1">
        <f>VLOOKUP(A32,[1]Sheet!$A:$AH,34,0)</f>
        <v>70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8" t="s">
        <v>71</v>
      </c>
      <c r="B33" s="18" t="s">
        <v>34</v>
      </c>
      <c r="C33" s="18">
        <v>192</v>
      </c>
      <c r="D33" s="24">
        <v>168</v>
      </c>
      <c r="E33" s="22">
        <v>313</v>
      </c>
      <c r="F33" s="22">
        <v>-8</v>
      </c>
      <c r="G33" s="19">
        <v>0</v>
      </c>
      <c r="H33" s="18" t="e">
        <v>#N/A</v>
      </c>
      <c r="I33" s="18" t="s">
        <v>35</v>
      </c>
      <c r="J33" s="18">
        <v>312</v>
      </c>
      <c r="K33" s="18">
        <f t="shared" si="1"/>
        <v>1</v>
      </c>
      <c r="L33" s="18"/>
      <c r="M33" s="18"/>
      <c r="N33" s="18"/>
      <c r="O33" s="18">
        <f t="shared" si="2"/>
        <v>62.6</v>
      </c>
      <c r="P33" s="20"/>
      <c r="Q33" s="20"/>
      <c r="R33" s="20"/>
      <c r="S33" s="18"/>
      <c r="T33" s="18">
        <f t="shared" si="3"/>
        <v>-0.12779552715654952</v>
      </c>
      <c r="U33" s="18">
        <f t="shared" si="4"/>
        <v>-0.12779552715654952</v>
      </c>
      <c r="V33" s="18">
        <v>87.6</v>
      </c>
      <c r="W33" s="18">
        <v>58</v>
      </c>
      <c r="X33" s="18">
        <v>55.8</v>
      </c>
      <c r="Y33" s="18">
        <v>65</v>
      </c>
      <c r="Z33" s="18">
        <v>25.8</v>
      </c>
      <c r="AA33" s="24" t="s">
        <v>72</v>
      </c>
      <c r="AB33" s="18">
        <f t="shared" si="5"/>
        <v>0</v>
      </c>
      <c r="AC33" s="19">
        <v>0</v>
      </c>
      <c r="AD33" s="21"/>
      <c r="AE33" s="18"/>
      <c r="AF33" s="18"/>
      <c r="AG33" s="18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26" t="s">
        <v>73</v>
      </c>
      <c r="B34" s="1" t="s">
        <v>34</v>
      </c>
      <c r="C34" s="1"/>
      <c r="D34" s="1"/>
      <c r="E34" s="22">
        <f>E33</f>
        <v>313</v>
      </c>
      <c r="F34" s="22">
        <f>F33</f>
        <v>-8</v>
      </c>
      <c r="G34" s="6">
        <v>0.25</v>
      </c>
      <c r="H34" s="1">
        <v>365</v>
      </c>
      <c r="I34" s="1" t="s">
        <v>37</v>
      </c>
      <c r="J34" s="1">
        <v>12</v>
      </c>
      <c r="K34" s="1">
        <f t="shared" si="1"/>
        <v>301</v>
      </c>
      <c r="L34" s="1"/>
      <c r="M34" s="1"/>
      <c r="N34" s="1">
        <v>840</v>
      </c>
      <c r="O34" s="1">
        <f t="shared" si="2"/>
        <v>62.6</v>
      </c>
      <c r="P34" s="5">
        <f>16*O34-N34-F34</f>
        <v>169.60000000000002</v>
      </c>
      <c r="Q34" s="5">
        <f t="shared" ref="Q34:Q37" si="20">AD34*AC34</f>
        <v>168</v>
      </c>
      <c r="R34" s="5"/>
      <c r="S34" s="1"/>
      <c r="T34" s="1">
        <f t="shared" si="3"/>
        <v>15.974440894568689</v>
      </c>
      <c r="U34" s="1">
        <f t="shared" si="4"/>
        <v>13.29073482428115</v>
      </c>
      <c r="V34" s="1">
        <v>87.6</v>
      </c>
      <c r="W34" s="1">
        <v>58</v>
      </c>
      <c r="X34" s="1">
        <v>55.8</v>
      </c>
      <c r="Y34" s="1">
        <v>70.599999999999994</v>
      </c>
      <c r="Z34" s="1">
        <v>66.599999999999994</v>
      </c>
      <c r="AA34" s="1" t="s">
        <v>74</v>
      </c>
      <c r="AB34" s="1">
        <f t="shared" si="5"/>
        <v>42.400000000000006</v>
      </c>
      <c r="AC34" s="6">
        <v>12</v>
      </c>
      <c r="AD34" s="13">
        <f t="shared" ref="AD34:AD37" si="21">MROUND(P34,AC34*AF34)/AC34</f>
        <v>14</v>
      </c>
      <c r="AE34" s="1">
        <f t="shared" ref="AE34:AE37" si="22">AD34*AC34*G34</f>
        <v>42</v>
      </c>
      <c r="AF34" s="1">
        <f>VLOOKUP(A34,[1]Sheet!$A:$AH,33,0)</f>
        <v>14</v>
      </c>
      <c r="AG34" s="1">
        <f>VLOOKUP(A34,[1]Sheet!$A:$AH,34,0)</f>
        <v>70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75</v>
      </c>
      <c r="B35" s="1" t="s">
        <v>34</v>
      </c>
      <c r="C35" s="1">
        <v>118</v>
      </c>
      <c r="D35" s="1">
        <v>168</v>
      </c>
      <c r="E35" s="1">
        <v>254</v>
      </c>
      <c r="F35" s="1"/>
      <c r="G35" s="6">
        <v>0.25</v>
      </c>
      <c r="H35" s="1">
        <v>180</v>
      </c>
      <c r="I35" s="1" t="s">
        <v>37</v>
      </c>
      <c r="J35" s="1">
        <v>266</v>
      </c>
      <c r="K35" s="1">
        <f t="shared" si="1"/>
        <v>-12</v>
      </c>
      <c r="L35" s="1"/>
      <c r="M35" s="1"/>
      <c r="N35" s="1">
        <v>1008</v>
      </c>
      <c r="O35" s="1">
        <f t="shared" si="2"/>
        <v>50.8</v>
      </c>
      <c r="P35" s="5"/>
      <c r="Q35" s="5">
        <f t="shared" si="20"/>
        <v>0</v>
      </c>
      <c r="R35" s="5"/>
      <c r="S35" s="1"/>
      <c r="T35" s="1">
        <f t="shared" si="3"/>
        <v>19.84251968503937</v>
      </c>
      <c r="U35" s="1">
        <f t="shared" si="4"/>
        <v>19.84251968503937</v>
      </c>
      <c r="V35" s="1">
        <v>76.599999999999994</v>
      </c>
      <c r="W35" s="1">
        <v>36.200000000000003</v>
      </c>
      <c r="X35" s="1">
        <v>47.6</v>
      </c>
      <c r="Y35" s="1">
        <v>47.2</v>
      </c>
      <c r="Z35" s="1">
        <v>50.4</v>
      </c>
      <c r="AA35" s="1" t="s">
        <v>40</v>
      </c>
      <c r="AB35" s="1">
        <f t="shared" si="5"/>
        <v>0</v>
      </c>
      <c r="AC35" s="6">
        <v>12</v>
      </c>
      <c r="AD35" s="13">
        <f t="shared" si="21"/>
        <v>0</v>
      </c>
      <c r="AE35" s="1">
        <f t="shared" si="22"/>
        <v>0</v>
      </c>
      <c r="AF35" s="1">
        <f>VLOOKUP(A35,[1]Sheet!$A:$AH,33,0)</f>
        <v>14</v>
      </c>
      <c r="AG35" s="1">
        <f>VLOOKUP(A35,[1]Sheet!$A:$AH,34,0)</f>
        <v>70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76</v>
      </c>
      <c r="B36" s="1" t="s">
        <v>34</v>
      </c>
      <c r="C36" s="1">
        <v>210</v>
      </c>
      <c r="D36" s="1">
        <v>84</v>
      </c>
      <c r="E36" s="1">
        <v>84</v>
      </c>
      <c r="F36" s="1">
        <v>194</v>
      </c>
      <c r="G36" s="6">
        <v>0.25</v>
      </c>
      <c r="H36" s="1">
        <v>180</v>
      </c>
      <c r="I36" s="1" t="s">
        <v>37</v>
      </c>
      <c r="J36" s="1">
        <v>84</v>
      </c>
      <c r="K36" s="1">
        <f t="shared" ref="K36:K67" si="23">E36-J36</f>
        <v>0</v>
      </c>
      <c r="L36" s="1"/>
      <c r="M36" s="1"/>
      <c r="N36" s="1">
        <v>0</v>
      </c>
      <c r="O36" s="1">
        <f t="shared" si="2"/>
        <v>16.8</v>
      </c>
      <c r="P36" s="5">
        <f>16*O36-N36-F36</f>
        <v>74.800000000000011</v>
      </c>
      <c r="Q36" s="5">
        <f t="shared" si="20"/>
        <v>84</v>
      </c>
      <c r="R36" s="5"/>
      <c r="S36" s="1"/>
      <c r="T36" s="1">
        <f t="shared" si="3"/>
        <v>16.547619047619047</v>
      </c>
      <c r="U36" s="1">
        <f t="shared" si="4"/>
        <v>11.547619047619047</v>
      </c>
      <c r="V36" s="1">
        <v>18.8</v>
      </c>
      <c r="W36" s="1">
        <v>21.8</v>
      </c>
      <c r="X36" s="1">
        <v>26</v>
      </c>
      <c r="Y36" s="1">
        <v>17.8</v>
      </c>
      <c r="Z36" s="1">
        <v>24.4</v>
      </c>
      <c r="AA36" s="1" t="s">
        <v>77</v>
      </c>
      <c r="AB36" s="1">
        <f t="shared" si="5"/>
        <v>18.700000000000003</v>
      </c>
      <c r="AC36" s="6">
        <v>6</v>
      </c>
      <c r="AD36" s="13">
        <f t="shared" si="21"/>
        <v>14</v>
      </c>
      <c r="AE36" s="1">
        <f t="shared" si="22"/>
        <v>21</v>
      </c>
      <c r="AF36" s="1">
        <f>VLOOKUP(A36,[1]Sheet!$A:$AH,33,0)</f>
        <v>14</v>
      </c>
      <c r="AG36" s="1">
        <f>VLOOKUP(A36,[1]Sheet!$A:$AH,34,0)</f>
        <v>126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78</v>
      </c>
      <c r="B37" s="1" t="s">
        <v>34</v>
      </c>
      <c r="C37" s="1">
        <v>58</v>
      </c>
      <c r="D37" s="1">
        <v>168</v>
      </c>
      <c r="E37" s="1">
        <v>63</v>
      </c>
      <c r="F37" s="1">
        <v>136</v>
      </c>
      <c r="G37" s="6">
        <v>0.25</v>
      </c>
      <c r="H37" s="1">
        <v>180</v>
      </c>
      <c r="I37" s="1" t="s">
        <v>37</v>
      </c>
      <c r="J37" s="1">
        <v>63</v>
      </c>
      <c r="K37" s="1">
        <f t="shared" si="23"/>
        <v>0</v>
      </c>
      <c r="L37" s="1"/>
      <c r="M37" s="1"/>
      <c r="N37" s="1">
        <v>336</v>
      </c>
      <c r="O37" s="1">
        <f t="shared" si="2"/>
        <v>12.6</v>
      </c>
      <c r="P37" s="5"/>
      <c r="Q37" s="5">
        <f t="shared" si="20"/>
        <v>0</v>
      </c>
      <c r="R37" s="5"/>
      <c r="S37" s="1"/>
      <c r="T37" s="1">
        <f t="shared" si="3"/>
        <v>37.460317460317462</v>
      </c>
      <c r="U37" s="1">
        <f t="shared" si="4"/>
        <v>37.460317460317462</v>
      </c>
      <c r="V37" s="1">
        <v>20.8</v>
      </c>
      <c r="W37" s="1">
        <v>20</v>
      </c>
      <c r="X37" s="1">
        <v>10.8</v>
      </c>
      <c r="Y37" s="1">
        <v>13.6</v>
      </c>
      <c r="Z37" s="1">
        <v>18.2</v>
      </c>
      <c r="AA37" s="9" t="s">
        <v>44</v>
      </c>
      <c r="AB37" s="1">
        <f t="shared" si="5"/>
        <v>0</v>
      </c>
      <c r="AC37" s="6">
        <v>12</v>
      </c>
      <c r="AD37" s="13">
        <f t="shared" si="21"/>
        <v>0</v>
      </c>
      <c r="AE37" s="1">
        <f t="shared" si="22"/>
        <v>0</v>
      </c>
      <c r="AF37" s="1">
        <f>VLOOKUP(A37,[1]Sheet!$A:$AH,33,0)</f>
        <v>14</v>
      </c>
      <c r="AG37" s="1">
        <f>VLOOKUP(A37,[1]Sheet!$A:$AH,34,0)</f>
        <v>70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27" t="s">
        <v>79</v>
      </c>
      <c r="B38" s="27" t="s">
        <v>34</v>
      </c>
      <c r="C38" s="27"/>
      <c r="D38" s="27"/>
      <c r="E38" s="27"/>
      <c r="F38" s="27"/>
      <c r="G38" s="28">
        <v>0</v>
      </c>
      <c r="H38" s="27">
        <v>180</v>
      </c>
      <c r="I38" s="27" t="s">
        <v>37</v>
      </c>
      <c r="J38" s="27"/>
      <c r="K38" s="27">
        <f t="shared" si="23"/>
        <v>0</v>
      </c>
      <c r="L38" s="27"/>
      <c r="M38" s="27"/>
      <c r="N38" s="27"/>
      <c r="O38" s="27">
        <f t="shared" si="2"/>
        <v>0</v>
      </c>
      <c r="P38" s="29"/>
      <c r="Q38" s="29"/>
      <c r="R38" s="29"/>
      <c r="S38" s="27"/>
      <c r="T38" s="27" t="e">
        <f t="shared" si="3"/>
        <v>#DIV/0!</v>
      </c>
      <c r="U38" s="27" t="e">
        <f t="shared" si="4"/>
        <v>#DIV/0!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 t="s">
        <v>48</v>
      </c>
      <c r="AB38" s="27">
        <f t="shared" si="5"/>
        <v>0</v>
      </c>
      <c r="AC38" s="28">
        <v>0</v>
      </c>
      <c r="AD38" s="30"/>
      <c r="AE38" s="27"/>
      <c r="AF38" s="27">
        <f>VLOOKUP(A38,[1]Sheet!$A:$AH,33,0)</f>
        <v>12</v>
      </c>
      <c r="AG38" s="27">
        <f>VLOOKUP(A38,[1]Sheet!$A:$AH,34,0)</f>
        <v>84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27" t="s">
        <v>80</v>
      </c>
      <c r="B39" s="27" t="s">
        <v>34</v>
      </c>
      <c r="C39" s="27"/>
      <c r="D39" s="27"/>
      <c r="E39" s="27"/>
      <c r="F39" s="27"/>
      <c r="G39" s="28">
        <v>0</v>
      </c>
      <c r="H39" s="27">
        <v>180</v>
      </c>
      <c r="I39" s="27" t="s">
        <v>37</v>
      </c>
      <c r="J39" s="27"/>
      <c r="K39" s="27">
        <f t="shared" si="23"/>
        <v>0</v>
      </c>
      <c r="L39" s="27"/>
      <c r="M39" s="27"/>
      <c r="N39" s="27"/>
      <c r="O39" s="27">
        <f t="shared" si="2"/>
        <v>0</v>
      </c>
      <c r="P39" s="29"/>
      <c r="Q39" s="29"/>
      <c r="R39" s="29"/>
      <c r="S39" s="27"/>
      <c r="T39" s="27" t="e">
        <f t="shared" si="3"/>
        <v>#DIV/0!</v>
      </c>
      <c r="U39" s="27" t="e">
        <f t="shared" si="4"/>
        <v>#DIV/0!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7" t="s">
        <v>48</v>
      </c>
      <c r="AB39" s="27">
        <f t="shared" si="5"/>
        <v>0</v>
      </c>
      <c r="AC39" s="28">
        <v>0</v>
      </c>
      <c r="AD39" s="30"/>
      <c r="AE39" s="27"/>
      <c r="AF39" s="27">
        <f>VLOOKUP(A39,[1]Sheet!$A:$AH,33,0)</f>
        <v>12</v>
      </c>
      <c r="AG39" s="27">
        <f>VLOOKUP(A39,[1]Sheet!$A:$AH,34,0)</f>
        <v>84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27" t="s">
        <v>81</v>
      </c>
      <c r="B40" s="27" t="s">
        <v>34</v>
      </c>
      <c r="C40" s="27"/>
      <c r="D40" s="27"/>
      <c r="E40" s="27"/>
      <c r="F40" s="27"/>
      <c r="G40" s="28">
        <v>0</v>
      </c>
      <c r="H40" s="27">
        <v>180</v>
      </c>
      <c r="I40" s="27" t="s">
        <v>37</v>
      </c>
      <c r="J40" s="27"/>
      <c r="K40" s="27">
        <f t="shared" si="23"/>
        <v>0</v>
      </c>
      <c r="L40" s="27"/>
      <c r="M40" s="27"/>
      <c r="N40" s="27"/>
      <c r="O40" s="27">
        <f t="shared" si="2"/>
        <v>0</v>
      </c>
      <c r="P40" s="29"/>
      <c r="Q40" s="29"/>
      <c r="R40" s="29"/>
      <c r="S40" s="27"/>
      <c r="T40" s="27" t="e">
        <f t="shared" si="3"/>
        <v>#DIV/0!</v>
      </c>
      <c r="U40" s="27" t="e">
        <f t="shared" si="4"/>
        <v>#DIV/0!</v>
      </c>
      <c r="V40" s="27">
        <v>0</v>
      </c>
      <c r="W40" s="27">
        <v>0</v>
      </c>
      <c r="X40" s="27">
        <v>0</v>
      </c>
      <c r="Y40" s="27">
        <v>0</v>
      </c>
      <c r="Z40" s="27">
        <v>0</v>
      </c>
      <c r="AA40" s="27" t="s">
        <v>48</v>
      </c>
      <c r="AB40" s="27">
        <f t="shared" si="5"/>
        <v>0</v>
      </c>
      <c r="AC40" s="28">
        <v>0</v>
      </c>
      <c r="AD40" s="30"/>
      <c r="AE40" s="27"/>
      <c r="AF40" s="27">
        <f>VLOOKUP(A40,[1]Sheet!$A:$AH,33,0)</f>
        <v>12</v>
      </c>
      <c r="AG40" s="27">
        <f>VLOOKUP(A40,[1]Sheet!$A:$AH,34,0)</f>
        <v>84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82</v>
      </c>
      <c r="B41" s="1" t="s">
        <v>34</v>
      </c>
      <c r="C41" s="1">
        <v>101</v>
      </c>
      <c r="D41" s="1"/>
      <c r="E41" s="1">
        <v>82</v>
      </c>
      <c r="F41" s="1">
        <v>1</v>
      </c>
      <c r="G41" s="6">
        <v>0.75</v>
      </c>
      <c r="H41" s="1">
        <v>180</v>
      </c>
      <c r="I41" s="1" t="s">
        <v>37</v>
      </c>
      <c r="J41" s="1">
        <v>108</v>
      </c>
      <c r="K41" s="1">
        <f t="shared" si="23"/>
        <v>-26</v>
      </c>
      <c r="L41" s="1"/>
      <c r="M41" s="1"/>
      <c r="N41" s="1">
        <v>288</v>
      </c>
      <c r="O41" s="1">
        <f t="shared" si="2"/>
        <v>16.399999999999999</v>
      </c>
      <c r="P41" s="5"/>
      <c r="Q41" s="5">
        <f>AD41*AC41</f>
        <v>0</v>
      </c>
      <c r="R41" s="5"/>
      <c r="S41" s="1"/>
      <c r="T41" s="1">
        <f t="shared" si="3"/>
        <v>17.621951219512198</v>
      </c>
      <c r="U41" s="1">
        <f t="shared" si="4"/>
        <v>17.621951219512198</v>
      </c>
      <c r="V41" s="1">
        <v>33.4</v>
      </c>
      <c r="W41" s="1">
        <v>18.399999999999999</v>
      </c>
      <c r="X41" s="1">
        <v>23.2</v>
      </c>
      <c r="Y41" s="1">
        <v>20.2</v>
      </c>
      <c r="Z41" s="1">
        <v>20.8</v>
      </c>
      <c r="AA41" s="1"/>
      <c r="AB41" s="1">
        <f t="shared" si="5"/>
        <v>0</v>
      </c>
      <c r="AC41" s="6">
        <v>8</v>
      </c>
      <c r="AD41" s="13">
        <f>MROUND(P41,AC41*AF41)/AC41</f>
        <v>0</v>
      </c>
      <c r="AE41" s="1">
        <f>AD41*AC41*G41</f>
        <v>0</v>
      </c>
      <c r="AF41" s="1">
        <f>VLOOKUP(A41,[1]Sheet!$A:$AH,33,0)</f>
        <v>12</v>
      </c>
      <c r="AG41" s="1">
        <f>VLOOKUP(A41,[1]Sheet!$A:$AH,34,0)</f>
        <v>84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27" t="s">
        <v>83</v>
      </c>
      <c r="B42" s="27" t="s">
        <v>34</v>
      </c>
      <c r="C42" s="27"/>
      <c r="D42" s="27"/>
      <c r="E42" s="27"/>
      <c r="F42" s="27"/>
      <c r="G42" s="28">
        <v>0</v>
      </c>
      <c r="H42" s="27">
        <v>180</v>
      </c>
      <c r="I42" s="27" t="s">
        <v>37</v>
      </c>
      <c r="J42" s="27"/>
      <c r="K42" s="27">
        <f t="shared" si="23"/>
        <v>0</v>
      </c>
      <c r="L42" s="27"/>
      <c r="M42" s="27"/>
      <c r="N42" s="27"/>
      <c r="O42" s="27">
        <f t="shared" si="2"/>
        <v>0</v>
      </c>
      <c r="P42" s="29"/>
      <c r="Q42" s="29"/>
      <c r="R42" s="29"/>
      <c r="S42" s="27"/>
      <c r="T42" s="27" t="e">
        <f t="shared" si="3"/>
        <v>#DIV/0!</v>
      </c>
      <c r="U42" s="27" t="e">
        <f t="shared" si="4"/>
        <v>#DIV/0!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 t="s">
        <v>48</v>
      </c>
      <c r="AB42" s="27">
        <f t="shared" si="5"/>
        <v>0</v>
      </c>
      <c r="AC42" s="28">
        <v>0</v>
      </c>
      <c r="AD42" s="30"/>
      <c r="AE42" s="27"/>
      <c r="AF42" s="27">
        <f>VLOOKUP(A42,[1]Sheet!$A:$AH,33,0)</f>
        <v>12</v>
      </c>
      <c r="AG42" s="27">
        <f>VLOOKUP(A42,[1]Sheet!$A:$AH,34,0)</f>
        <v>84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27" t="s">
        <v>84</v>
      </c>
      <c r="B43" s="27" t="s">
        <v>34</v>
      </c>
      <c r="C43" s="27"/>
      <c r="D43" s="27"/>
      <c r="E43" s="27"/>
      <c r="F43" s="27"/>
      <c r="G43" s="28">
        <v>0</v>
      </c>
      <c r="H43" s="27">
        <v>180</v>
      </c>
      <c r="I43" s="27" t="s">
        <v>37</v>
      </c>
      <c r="J43" s="27"/>
      <c r="K43" s="27">
        <f t="shared" si="23"/>
        <v>0</v>
      </c>
      <c r="L43" s="27"/>
      <c r="M43" s="27"/>
      <c r="N43" s="27"/>
      <c r="O43" s="27">
        <f t="shared" si="2"/>
        <v>0</v>
      </c>
      <c r="P43" s="29"/>
      <c r="Q43" s="29"/>
      <c r="R43" s="29"/>
      <c r="S43" s="27"/>
      <c r="T43" s="27" t="e">
        <f t="shared" si="3"/>
        <v>#DIV/0!</v>
      </c>
      <c r="U43" s="27" t="e">
        <f t="shared" si="4"/>
        <v>#DIV/0!</v>
      </c>
      <c r="V43" s="27">
        <v>0</v>
      </c>
      <c r="W43" s="27">
        <v>0</v>
      </c>
      <c r="X43" s="27">
        <v>0</v>
      </c>
      <c r="Y43" s="27">
        <v>0</v>
      </c>
      <c r="Z43" s="27">
        <v>0</v>
      </c>
      <c r="AA43" s="27" t="s">
        <v>48</v>
      </c>
      <c r="AB43" s="27">
        <f t="shared" si="5"/>
        <v>0</v>
      </c>
      <c r="AC43" s="28">
        <v>0</v>
      </c>
      <c r="AD43" s="30"/>
      <c r="AE43" s="27"/>
      <c r="AF43" s="27">
        <f>VLOOKUP(A43,[1]Sheet!$A:$AH,33,0)</f>
        <v>12</v>
      </c>
      <c r="AG43" s="27">
        <f>VLOOKUP(A43,[1]Sheet!$A:$AH,34,0)</f>
        <v>84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27" t="s">
        <v>85</v>
      </c>
      <c r="B44" s="27" t="s">
        <v>34</v>
      </c>
      <c r="C44" s="27"/>
      <c r="D44" s="27"/>
      <c r="E44" s="27"/>
      <c r="F44" s="27"/>
      <c r="G44" s="28">
        <v>0</v>
      </c>
      <c r="H44" s="27">
        <v>180</v>
      </c>
      <c r="I44" s="27" t="s">
        <v>37</v>
      </c>
      <c r="J44" s="27"/>
      <c r="K44" s="27">
        <f t="shared" si="23"/>
        <v>0</v>
      </c>
      <c r="L44" s="27"/>
      <c r="M44" s="27"/>
      <c r="N44" s="27"/>
      <c r="O44" s="27">
        <f t="shared" si="2"/>
        <v>0</v>
      </c>
      <c r="P44" s="29"/>
      <c r="Q44" s="29"/>
      <c r="R44" s="29"/>
      <c r="S44" s="27"/>
      <c r="T44" s="27" t="e">
        <f t="shared" si="3"/>
        <v>#DIV/0!</v>
      </c>
      <c r="U44" s="27" t="e">
        <f t="shared" si="4"/>
        <v>#DIV/0!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 t="s">
        <v>48</v>
      </c>
      <c r="AB44" s="27">
        <f t="shared" si="5"/>
        <v>0</v>
      </c>
      <c r="AC44" s="28">
        <v>0</v>
      </c>
      <c r="AD44" s="30"/>
      <c r="AE44" s="27"/>
      <c r="AF44" s="27">
        <f>VLOOKUP(A44,[1]Sheet!$A:$AH,33,0)</f>
        <v>12</v>
      </c>
      <c r="AG44" s="27">
        <f>VLOOKUP(A44,[1]Sheet!$A:$AH,34,0)</f>
        <v>84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86</v>
      </c>
      <c r="B45" s="1" t="s">
        <v>34</v>
      </c>
      <c r="C45" s="1">
        <v>43</v>
      </c>
      <c r="D45" s="1">
        <v>384</v>
      </c>
      <c r="E45" s="1">
        <v>203</v>
      </c>
      <c r="F45" s="1">
        <v>188</v>
      </c>
      <c r="G45" s="6">
        <v>0.9</v>
      </c>
      <c r="H45" s="1">
        <v>180</v>
      </c>
      <c r="I45" s="1" t="s">
        <v>37</v>
      </c>
      <c r="J45" s="1">
        <v>203</v>
      </c>
      <c r="K45" s="1">
        <f t="shared" si="23"/>
        <v>0</v>
      </c>
      <c r="L45" s="1"/>
      <c r="M45" s="1"/>
      <c r="N45" s="1">
        <v>288</v>
      </c>
      <c r="O45" s="1">
        <f t="shared" si="2"/>
        <v>40.6</v>
      </c>
      <c r="P45" s="5">
        <f t="shared" ref="P45:P46" si="24">15*O45-N45-F45</f>
        <v>133</v>
      </c>
      <c r="Q45" s="5">
        <f t="shared" ref="Q45:Q46" si="25">AD45*AC45</f>
        <v>96</v>
      </c>
      <c r="R45" s="5"/>
      <c r="S45" s="1"/>
      <c r="T45" s="1">
        <f t="shared" si="3"/>
        <v>14.088669950738916</v>
      </c>
      <c r="U45" s="1">
        <f t="shared" si="4"/>
        <v>11.724137931034482</v>
      </c>
      <c r="V45" s="1">
        <v>55.6</v>
      </c>
      <c r="W45" s="1">
        <v>42.2</v>
      </c>
      <c r="X45" s="1">
        <v>38.4</v>
      </c>
      <c r="Y45" s="1">
        <v>40.4</v>
      </c>
      <c r="Z45" s="1">
        <v>50</v>
      </c>
      <c r="AA45" s="1"/>
      <c r="AB45" s="1">
        <f t="shared" si="5"/>
        <v>119.7</v>
      </c>
      <c r="AC45" s="6">
        <v>8</v>
      </c>
      <c r="AD45" s="13">
        <f t="shared" ref="AD45:AD46" si="26">MROUND(P45,AC45*AF45)/AC45</f>
        <v>12</v>
      </c>
      <c r="AE45" s="1">
        <f t="shared" ref="AE45:AE46" si="27">AD45*AC45*G45</f>
        <v>86.4</v>
      </c>
      <c r="AF45" s="1">
        <f>VLOOKUP(A45,[1]Sheet!$A:$AH,33,0)</f>
        <v>12</v>
      </c>
      <c r="AG45" s="1">
        <f>VLOOKUP(A45,[1]Sheet!$A:$AH,34,0)</f>
        <v>84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87</v>
      </c>
      <c r="B46" s="1" t="s">
        <v>34</v>
      </c>
      <c r="C46" s="1">
        <v>106</v>
      </c>
      <c r="D46" s="1">
        <v>96</v>
      </c>
      <c r="E46" s="1">
        <v>105</v>
      </c>
      <c r="F46" s="1">
        <v>74</v>
      </c>
      <c r="G46" s="6">
        <v>0.9</v>
      </c>
      <c r="H46" s="1">
        <v>180</v>
      </c>
      <c r="I46" s="1" t="s">
        <v>37</v>
      </c>
      <c r="J46" s="1">
        <v>108</v>
      </c>
      <c r="K46" s="1">
        <f t="shared" si="23"/>
        <v>-3</v>
      </c>
      <c r="L46" s="1"/>
      <c r="M46" s="1"/>
      <c r="N46" s="1">
        <v>96</v>
      </c>
      <c r="O46" s="1">
        <f t="shared" si="2"/>
        <v>21</v>
      </c>
      <c r="P46" s="5">
        <f t="shared" si="24"/>
        <v>145</v>
      </c>
      <c r="Q46" s="5">
        <f t="shared" si="25"/>
        <v>192</v>
      </c>
      <c r="R46" s="5"/>
      <c r="S46" s="1"/>
      <c r="T46" s="1">
        <f t="shared" si="3"/>
        <v>17.238095238095237</v>
      </c>
      <c r="U46" s="1">
        <f t="shared" si="4"/>
        <v>8.0952380952380949</v>
      </c>
      <c r="V46" s="1">
        <v>20.6</v>
      </c>
      <c r="W46" s="1">
        <v>18.2</v>
      </c>
      <c r="X46" s="1">
        <v>15.8</v>
      </c>
      <c r="Y46" s="1">
        <v>7.6</v>
      </c>
      <c r="Z46" s="1">
        <v>0</v>
      </c>
      <c r="AA46" s="1" t="s">
        <v>77</v>
      </c>
      <c r="AB46" s="1">
        <f t="shared" si="5"/>
        <v>130.5</v>
      </c>
      <c r="AC46" s="6">
        <v>8</v>
      </c>
      <c r="AD46" s="13">
        <f t="shared" si="26"/>
        <v>24</v>
      </c>
      <c r="AE46" s="1">
        <f t="shared" si="27"/>
        <v>172.8</v>
      </c>
      <c r="AF46" s="1">
        <f>VLOOKUP(A46,[1]Sheet!$A:$AH,33,0)</f>
        <v>12</v>
      </c>
      <c r="AG46" s="1">
        <f>VLOOKUP(A46,[1]Sheet!$A:$AH,34,0)</f>
        <v>84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27" t="s">
        <v>88</v>
      </c>
      <c r="B47" s="27" t="s">
        <v>34</v>
      </c>
      <c r="C47" s="27"/>
      <c r="D47" s="27"/>
      <c r="E47" s="27"/>
      <c r="F47" s="27"/>
      <c r="G47" s="28">
        <v>0</v>
      </c>
      <c r="H47" s="27">
        <v>180</v>
      </c>
      <c r="I47" s="27" t="s">
        <v>37</v>
      </c>
      <c r="J47" s="27"/>
      <c r="K47" s="27">
        <f t="shared" si="23"/>
        <v>0</v>
      </c>
      <c r="L47" s="27"/>
      <c r="M47" s="27"/>
      <c r="N47" s="27"/>
      <c r="O47" s="27">
        <f t="shared" si="2"/>
        <v>0</v>
      </c>
      <c r="P47" s="29"/>
      <c r="Q47" s="29"/>
      <c r="R47" s="29"/>
      <c r="S47" s="27"/>
      <c r="T47" s="27" t="e">
        <f t="shared" si="3"/>
        <v>#DIV/0!</v>
      </c>
      <c r="U47" s="27" t="e">
        <f t="shared" si="4"/>
        <v>#DIV/0!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 t="s">
        <v>48</v>
      </c>
      <c r="AB47" s="27">
        <f t="shared" si="5"/>
        <v>0</v>
      </c>
      <c r="AC47" s="28">
        <v>0</v>
      </c>
      <c r="AD47" s="30"/>
      <c r="AE47" s="27"/>
      <c r="AF47" s="27">
        <f>VLOOKUP(A47,[1]Sheet!$A:$AH,33,0)</f>
        <v>12</v>
      </c>
      <c r="AG47" s="27">
        <f>VLOOKUP(A47,[1]Sheet!$A:$AH,34,0)</f>
        <v>84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89</v>
      </c>
      <c r="B48" s="1" t="s">
        <v>34</v>
      </c>
      <c r="C48" s="1">
        <v>294</v>
      </c>
      <c r="D48" s="1">
        <v>96</v>
      </c>
      <c r="E48" s="1">
        <v>284</v>
      </c>
      <c r="F48" s="1">
        <v>29</v>
      </c>
      <c r="G48" s="6">
        <v>0.9</v>
      </c>
      <c r="H48" s="1">
        <v>180</v>
      </c>
      <c r="I48" s="1" t="s">
        <v>37</v>
      </c>
      <c r="J48" s="1">
        <v>333</v>
      </c>
      <c r="K48" s="1">
        <f t="shared" si="23"/>
        <v>-49</v>
      </c>
      <c r="L48" s="1"/>
      <c r="M48" s="1"/>
      <c r="N48" s="1">
        <v>768</v>
      </c>
      <c r="O48" s="1">
        <f t="shared" si="2"/>
        <v>56.8</v>
      </c>
      <c r="P48" s="5"/>
      <c r="Q48" s="5">
        <f t="shared" ref="Q48:Q63" si="28">AD48*AC48</f>
        <v>0</v>
      </c>
      <c r="R48" s="5"/>
      <c r="S48" s="1"/>
      <c r="T48" s="1">
        <f t="shared" si="3"/>
        <v>14.031690140845072</v>
      </c>
      <c r="U48" s="1">
        <f t="shared" si="4"/>
        <v>14.031690140845072</v>
      </c>
      <c r="V48" s="1">
        <v>83.2</v>
      </c>
      <c r="W48" s="1">
        <v>55</v>
      </c>
      <c r="X48" s="1">
        <v>68.2</v>
      </c>
      <c r="Y48" s="1">
        <v>51.6</v>
      </c>
      <c r="Z48" s="1">
        <v>74.599999999999994</v>
      </c>
      <c r="AA48" s="1"/>
      <c r="AB48" s="1">
        <f t="shared" si="5"/>
        <v>0</v>
      </c>
      <c r="AC48" s="6">
        <v>8</v>
      </c>
      <c r="AD48" s="13">
        <f t="shared" ref="AD48:AD63" si="29">MROUND(P48,AC48*AF48)/AC48</f>
        <v>0</v>
      </c>
      <c r="AE48" s="1">
        <f t="shared" ref="AE48:AE63" si="30">AD48*AC48*G48</f>
        <v>0</v>
      </c>
      <c r="AF48" s="1">
        <f>VLOOKUP(A48,[1]Sheet!$A:$AH,33,0)</f>
        <v>12</v>
      </c>
      <c r="AG48" s="1">
        <f>VLOOKUP(A48,[1]Sheet!$A:$AH,34,0)</f>
        <v>84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90</v>
      </c>
      <c r="B49" s="1" t="s">
        <v>34</v>
      </c>
      <c r="C49" s="1">
        <v>22</v>
      </c>
      <c r="D49" s="1">
        <v>192</v>
      </c>
      <c r="E49" s="1">
        <v>59</v>
      </c>
      <c r="F49" s="1">
        <v>135</v>
      </c>
      <c r="G49" s="6">
        <v>0.43</v>
      </c>
      <c r="H49" s="1">
        <v>180</v>
      </c>
      <c r="I49" s="1" t="s">
        <v>37</v>
      </c>
      <c r="J49" s="1">
        <v>59</v>
      </c>
      <c r="K49" s="1">
        <f t="shared" si="23"/>
        <v>0</v>
      </c>
      <c r="L49" s="1"/>
      <c r="M49" s="1"/>
      <c r="N49" s="1">
        <v>384</v>
      </c>
      <c r="O49" s="1">
        <f t="shared" si="2"/>
        <v>11.8</v>
      </c>
      <c r="P49" s="5"/>
      <c r="Q49" s="5">
        <f t="shared" si="28"/>
        <v>0</v>
      </c>
      <c r="R49" s="5"/>
      <c r="S49" s="1"/>
      <c r="T49" s="1">
        <f t="shared" si="3"/>
        <v>43.983050847457626</v>
      </c>
      <c r="U49" s="1">
        <f t="shared" si="4"/>
        <v>43.983050847457626</v>
      </c>
      <c r="V49" s="1">
        <v>44.2</v>
      </c>
      <c r="W49" s="1">
        <v>22.6</v>
      </c>
      <c r="X49" s="1">
        <v>22.4</v>
      </c>
      <c r="Y49" s="1">
        <v>10.8</v>
      </c>
      <c r="Z49" s="1">
        <v>33.200000000000003</v>
      </c>
      <c r="AA49" s="9" t="s">
        <v>44</v>
      </c>
      <c r="AB49" s="1">
        <f t="shared" si="5"/>
        <v>0</v>
      </c>
      <c r="AC49" s="6">
        <v>16</v>
      </c>
      <c r="AD49" s="13">
        <f t="shared" si="29"/>
        <v>0</v>
      </c>
      <c r="AE49" s="1">
        <f t="shared" si="30"/>
        <v>0</v>
      </c>
      <c r="AF49" s="1">
        <f>VLOOKUP(A49,[1]Sheet!$A:$AH,33,0)</f>
        <v>12</v>
      </c>
      <c r="AG49" s="1">
        <f>VLOOKUP(A49,[1]Sheet!$A:$AH,34,0)</f>
        <v>84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91</v>
      </c>
      <c r="B50" s="1" t="s">
        <v>46</v>
      </c>
      <c r="C50" s="1">
        <v>1430</v>
      </c>
      <c r="D50" s="1"/>
      <c r="E50" s="1">
        <v>545</v>
      </c>
      <c r="F50" s="1">
        <v>785</v>
      </c>
      <c r="G50" s="6">
        <v>1</v>
      </c>
      <c r="H50" s="1">
        <v>180</v>
      </c>
      <c r="I50" s="1" t="s">
        <v>37</v>
      </c>
      <c r="J50" s="1">
        <v>558</v>
      </c>
      <c r="K50" s="1">
        <f t="shared" si="23"/>
        <v>-13</v>
      </c>
      <c r="L50" s="1"/>
      <c r="M50" s="1"/>
      <c r="N50" s="1">
        <v>360</v>
      </c>
      <c r="O50" s="1">
        <f t="shared" si="2"/>
        <v>109</v>
      </c>
      <c r="P50" s="5">
        <f t="shared" ref="P50:P51" si="31">15*O50-N50-F50</f>
        <v>490</v>
      </c>
      <c r="Q50" s="5">
        <f t="shared" si="28"/>
        <v>480</v>
      </c>
      <c r="R50" s="5"/>
      <c r="S50" s="1"/>
      <c r="T50" s="1">
        <f t="shared" si="3"/>
        <v>14.908256880733944</v>
      </c>
      <c r="U50" s="1">
        <f t="shared" si="4"/>
        <v>10.504587155963304</v>
      </c>
      <c r="V50" s="1">
        <v>131.15700000000001</v>
      </c>
      <c r="W50" s="1">
        <v>124</v>
      </c>
      <c r="X50" s="1">
        <v>161</v>
      </c>
      <c r="Y50" s="1">
        <v>132.57499999999999</v>
      </c>
      <c r="Z50" s="1">
        <v>151</v>
      </c>
      <c r="AA50" s="1"/>
      <c r="AB50" s="1">
        <f t="shared" si="5"/>
        <v>490</v>
      </c>
      <c r="AC50" s="6">
        <v>5</v>
      </c>
      <c r="AD50" s="13">
        <f t="shared" si="29"/>
        <v>96</v>
      </c>
      <c r="AE50" s="1">
        <f t="shared" si="30"/>
        <v>480</v>
      </c>
      <c r="AF50" s="1">
        <f>VLOOKUP(A50,[1]Sheet!$A:$AH,33,0)</f>
        <v>12</v>
      </c>
      <c r="AG50" s="1">
        <f>VLOOKUP(A50,[1]Sheet!$A:$AH,34,0)</f>
        <v>144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92</v>
      </c>
      <c r="B51" s="1" t="s">
        <v>34</v>
      </c>
      <c r="C51" s="1">
        <v>1258</v>
      </c>
      <c r="D51" s="1">
        <v>672</v>
      </c>
      <c r="E51" s="1">
        <v>889</v>
      </c>
      <c r="F51" s="22">
        <f>837+F6</f>
        <v>831</v>
      </c>
      <c r="G51" s="6">
        <v>0.9</v>
      </c>
      <c r="H51" s="1">
        <v>180</v>
      </c>
      <c r="I51" s="1" t="s">
        <v>37</v>
      </c>
      <c r="J51" s="1">
        <v>897</v>
      </c>
      <c r="K51" s="1">
        <f t="shared" si="23"/>
        <v>-8</v>
      </c>
      <c r="L51" s="1"/>
      <c r="M51" s="1"/>
      <c r="N51" s="1">
        <v>960</v>
      </c>
      <c r="O51" s="1">
        <f t="shared" si="2"/>
        <v>177.8</v>
      </c>
      <c r="P51" s="5">
        <f t="shared" si="31"/>
        <v>876</v>
      </c>
      <c r="Q51" s="5">
        <f t="shared" si="28"/>
        <v>864</v>
      </c>
      <c r="R51" s="5"/>
      <c r="S51" s="1"/>
      <c r="T51" s="1">
        <f t="shared" si="3"/>
        <v>14.932508436445444</v>
      </c>
      <c r="U51" s="1">
        <f t="shared" si="4"/>
        <v>10.073115860517435</v>
      </c>
      <c r="V51" s="1">
        <v>203</v>
      </c>
      <c r="W51" s="1">
        <v>169.6</v>
      </c>
      <c r="X51" s="1">
        <v>181.2</v>
      </c>
      <c r="Y51" s="1">
        <v>176</v>
      </c>
      <c r="Z51" s="1">
        <v>173.4</v>
      </c>
      <c r="AA51" s="1"/>
      <c r="AB51" s="1">
        <f t="shared" si="5"/>
        <v>788.4</v>
      </c>
      <c r="AC51" s="6">
        <v>8</v>
      </c>
      <c r="AD51" s="13">
        <f t="shared" si="29"/>
        <v>108</v>
      </c>
      <c r="AE51" s="1">
        <f t="shared" si="30"/>
        <v>777.6</v>
      </c>
      <c r="AF51" s="1">
        <f>VLOOKUP(A51,[1]Sheet!$A:$AH,33,0)</f>
        <v>12</v>
      </c>
      <c r="AG51" s="1">
        <f>VLOOKUP(A51,[1]Sheet!$A:$AH,34,0)</f>
        <v>84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93</v>
      </c>
      <c r="B52" s="1" t="s">
        <v>34</v>
      </c>
      <c r="C52" s="1">
        <v>51</v>
      </c>
      <c r="D52" s="1">
        <v>384</v>
      </c>
      <c r="E52" s="1">
        <v>153</v>
      </c>
      <c r="F52" s="1">
        <v>259</v>
      </c>
      <c r="G52" s="6">
        <v>0.43</v>
      </c>
      <c r="H52" s="1">
        <v>180</v>
      </c>
      <c r="I52" s="1" t="s">
        <v>37</v>
      </c>
      <c r="J52" s="1">
        <v>157</v>
      </c>
      <c r="K52" s="1">
        <f t="shared" si="23"/>
        <v>-4</v>
      </c>
      <c r="L52" s="1"/>
      <c r="M52" s="1"/>
      <c r="N52" s="1">
        <v>192</v>
      </c>
      <c r="O52" s="1">
        <f t="shared" si="2"/>
        <v>30.6</v>
      </c>
      <c r="P52" s="5"/>
      <c r="Q52" s="5">
        <f t="shared" si="28"/>
        <v>0</v>
      </c>
      <c r="R52" s="5"/>
      <c r="S52" s="1"/>
      <c r="T52" s="1">
        <f t="shared" si="3"/>
        <v>14.738562091503267</v>
      </c>
      <c r="U52" s="1">
        <f t="shared" si="4"/>
        <v>14.738562091503267</v>
      </c>
      <c r="V52" s="1">
        <v>49</v>
      </c>
      <c r="W52" s="1">
        <v>41.8</v>
      </c>
      <c r="X52" s="1">
        <v>29.8</v>
      </c>
      <c r="Y52" s="1">
        <v>18.8</v>
      </c>
      <c r="Z52" s="1">
        <v>48.4</v>
      </c>
      <c r="AA52" s="1"/>
      <c r="AB52" s="1">
        <f t="shared" si="5"/>
        <v>0</v>
      </c>
      <c r="AC52" s="6">
        <v>16</v>
      </c>
      <c r="AD52" s="13">
        <f t="shared" si="29"/>
        <v>0</v>
      </c>
      <c r="AE52" s="1">
        <f t="shared" si="30"/>
        <v>0</v>
      </c>
      <c r="AF52" s="1">
        <f>VLOOKUP(A52,[1]Sheet!$A:$AH,33,0)</f>
        <v>12</v>
      </c>
      <c r="AG52" s="1">
        <f>VLOOKUP(A52,[1]Sheet!$A:$AH,34,0)</f>
        <v>84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94</v>
      </c>
      <c r="B53" s="1" t="s">
        <v>34</v>
      </c>
      <c r="C53" s="1">
        <v>109</v>
      </c>
      <c r="D53" s="1"/>
      <c r="E53" s="1">
        <v>26</v>
      </c>
      <c r="F53" s="1">
        <v>77</v>
      </c>
      <c r="G53" s="6">
        <v>0.7</v>
      </c>
      <c r="H53" s="1">
        <v>180</v>
      </c>
      <c r="I53" s="1" t="s">
        <v>37</v>
      </c>
      <c r="J53" s="1">
        <v>26</v>
      </c>
      <c r="K53" s="1">
        <f t="shared" si="23"/>
        <v>0</v>
      </c>
      <c r="L53" s="1"/>
      <c r="M53" s="1"/>
      <c r="N53" s="1">
        <v>120</v>
      </c>
      <c r="O53" s="1">
        <f t="shared" si="2"/>
        <v>5.2</v>
      </c>
      <c r="P53" s="5"/>
      <c r="Q53" s="5">
        <f t="shared" si="28"/>
        <v>0</v>
      </c>
      <c r="R53" s="5"/>
      <c r="S53" s="1"/>
      <c r="T53" s="1">
        <f t="shared" si="3"/>
        <v>37.884615384615387</v>
      </c>
      <c r="U53" s="1">
        <f t="shared" si="4"/>
        <v>37.884615384615387</v>
      </c>
      <c r="V53" s="1">
        <v>12.4</v>
      </c>
      <c r="W53" s="1">
        <v>6.2</v>
      </c>
      <c r="X53" s="1">
        <v>10.6</v>
      </c>
      <c r="Y53" s="1">
        <v>13</v>
      </c>
      <c r="Z53" s="1">
        <v>8.1999999999999993</v>
      </c>
      <c r="AA53" s="23" t="s">
        <v>44</v>
      </c>
      <c r="AB53" s="1">
        <f t="shared" si="5"/>
        <v>0</v>
      </c>
      <c r="AC53" s="6">
        <v>10</v>
      </c>
      <c r="AD53" s="13">
        <f t="shared" si="29"/>
        <v>0</v>
      </c>
      <c r="AE53" s="1">
        <f t="shared" si="30"/>
        <v>0</v>
      </c>
      <c r="AF53" s="1">
        <f>VLOOKUP(A53,[1]Sheet!$A:$AH,33,0)</f>
        <v>12</v>
      </c>
      <c r="AG53" s="1">
        <f>VLOOKUP(A53,[1]Sheet!$A:$AH,34,0)</f>
        <v>84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95</v>
      </c>
      <c r="B54" s="1" t="s">
        <v>34</v>
      </c>
      <c r="C54" s="1">
        <v>335</v>
      </c>
      <c r="D54" s="1"/>
      <c r="E54" s="1">
        <v>246</v>
      </c>
      <c r="F54" s="1">
        <v>52</v>
      </c>
      <c r="G54" s="6">
        <v>0.7</v>
      </c>
      <c r="H54" s="1">
        <v>180</v>
      </c>
      <c r="I54" s="1" t="s">
        <v>96</v>
      </c>
      <c r="J54" s="1">
        <v>245</v>
      </c>
      <c r="K54" s="1">
        <f t="shared" si="23"/>
        <v>1</v>
      </c>
      <c r="L54" s="1"/>
      <c r="M54" s="1"/>
      <c r="N54" s="1">
        <v>240</v>
      </c>
      <c r="O54" s="1">
        <f t="shared" si="2"/>
        <v>49.2</v>
      </c>
      <c r="P54" s="5">
        <f>15*O54-N54-F54</f>
        <v>446</v>
      </c>
      <c r="Q54" s="5">
        <f t="shared" si="28"/>
        <v>480</v>
      </c>
      <c r="R54" s="5"/>
      <c r="S54" s="1"/>
      <c r="T54" s="1">
        <f t="shared" si="3"/>
        <v>15.691056910569104</v>
      </c>
      <c r="U54" s="1">
        <f t="shared" si="4"/>
        <v>5.9349593495934956</v>
      </c>
      <c r="V54" s="1">
        <v>34.4</v>
      </c>
      <c r="W54" s="1">
        <v>20.2</v>
      </c>
      <c r="X54" s="1">
        <v>36.799999999999997</v>
      </c>
      <c r="Y54" s="1">
        <v>26.2</v>
      </c>
      <c r="Z54" s="1">
        <v>14.2</v>
      </c>
      <c r="AA54" s="1"/>
      <c r="AB54" s="1">
        <f t="shared" si="5"/>
        <v>312.2</v>
      </c>
      <c r="AC54" s="6">
        <v>10</v>
      </c>
      <c r="AD54" s="13">
        <f t="shared" si="29"/>
        <v>48</v>
      </c>
      <c r="AE54" s="1">
        <f t="shared" si="30"/>
        <v>336</v>
      </c>
      <c r="AF54" s="1">
        <f>VLOOKUP(A54,[1]Sheet!$A:$AH,33,0)</f>
        <v>12</v>
      </c>
      <c r="AG54" s="1">
        <f>VLOOKUP(A54,[1]Sheet!$A:$AH,34,0)</f>
        <v>84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97</v>
      </c>
      <c r="B55" s="1" t="s">
        <v>34</v>
      </c>
      <c r="C55" s="1">
        <v>168</v>
      </c>
      <c r="D55" s="1"/>
      <c r="E55" s="1">
        <v>29</v>
      </c>
      <c r="F55" s="1">
        <v>117</v>
      </c>
      <c r="G55" s="6">
        <v>1</v>
      </c>
      <c r="H55" s="1">
        <v>180</v>
      </c>
      <c r="I55" s="1" t="s">
        <v>61</v>
      </c>
      <c r="J55" s="1">
        <v>29</v>
      </c>
      <c r="K55" s="1">
        <f t="shared" si="23"/>
        <v>0</v>
      </c>
      <c r="L55" s="1"/>
      <c r="M55" s="1"/>
      <c r="N55" s="1">
        <v>72</v>
      </c>
      <c r="O55" s="1">
        <f t="shared" si="2"/>
        <v>5.8</v>
      </c>
      <c r="P55" s="5"/>
      <c r="Q55" s="5">
        <f t="shared" si="28"/>
        <v>0</v>
      </c>
      <c r="R55" s="5"/>
      <c r="S55" s="1"/>
      <c r="T55" s="1">
        <f t="shared" si="3"/>
        <v>32.586206896551722</v>
      </c>
      <c r="U55" s="1">
        <f t="shared" si="4"/>
        <v>32.586206896551722</v>
      </c>
      <c r="V55" s="1">
        <v>17</v>
      </c>
      <c r="W55" s="1">
        <v>11</v>
      </c>
      <c r="X55" s="1">
        <v>9.4</v>
      </c>
      <c r="Y55" s="1">
        <v>24.6</v>
      </c>
      <c r="Z55" s="1">
        <v>9</v>
      </c>
      <c r="AA55" s="23" t="s">
        <v>44</v>
      </c>
      <c r="AB55" s="1">
        <f t="shared" si="5"/>
        <v>0</v>
      </c>
      <c r="AC55" s="6">
        <v>6</v>
      </c>
      <c r="AD55" s="13">
        <f t="shared" si="29"/>
        <v>0</v>
      </c>
      <c r="AE55" s="1">
        <f t="shared" si="30"/>
        <v>0</v>
      </c>
      <c r="AF55" s="1">
        <f>VLOOKUP(A55,[1]Sheet!$A:$AH,33,0)</f>
        <v>12</v>
      </c>
      <c r="AG55" s="1">
        <f>VLOOKUP(A55,[1]Sheet!$A:$AH,34,0)</f>
        <v>84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98</v>
      </c>
      <c r="B56" s="1" t="s">
        <v>34</v>
      </c>
      <c r="C56" s="1">
        <v>171</v>
      </c>
      <c r="D56" s="1"/>
      <c r="E56" s="1">
        <v>93</v>
      </c>
      <c r="F56" s="1">
        <v>67</v>
      </c>
      <c r="G56" s="6">
        <v>0.7</v>
      </c>
      <c r="H56" s="1">
        <v>180</v>
      </c>
      <c r="I56" s="1" t="s">
        <v>37</v>
      </c>
      <c r="J56" s="1">
        <v>93</v>
      </c>
      <c r="K56" s="1">
        <f t="shared" si="23"/>
        <v>0</v>
      </c>
      <c r="L56" s="1"/>
      <c r="M56" s="1"/>
      <c r="N56" s="1">
        <v>0</v>
      </c>
      <c r="O56" s="1">
        <f t="shared" si="2"/>
        <v>18.600000000000001</v>
      </c>
      <c r="P56" s="5">
        <f t="shared" ref="P56:P57" si="32">15*O56-N56-F56</f>
        <v>212</v>
      </c>
      <c r="Q56" s="5">
        <f t="shared" si="28"/>
        <v>192</v>
      </c>
      <c r="R56" s="5"/>
      <c r="S56" s="1"/>
      <c r="T56" s="1">
        <f t="shared" si="3"/>
        <v>13.924731182795698</v>
      </c>
      <c r="U56" s="1">
        <f t="shared" si="4"/>
        <v>3.6021505376344085</v>
      </c>
      <c r="V56" s="1">
        <v>9.8000000000000007</v>
      </c>
      <c r="W56" s="1">
        <v>13</v>
      </c>
      <c r="X56" s="1">
        <v>16.399999999999999</v>
      </c>
      <c r="Y56" s="1">
        <v>19.8</v>
      </c>
      <c r="Z56" s="1">
        <v>19.399999999999999</v>
      </c>
      <c r="AA56" s="1" t="s">
        <v>40</v>
      </c>
      <c r="AB56" s="1">
        <f t="shared" si="5"/>
        <v>148.39999999999998</v>
      </c>
      <c r="AC56" s="6">
        <v>8</v>
      </c>
      <c r="AD56" s="13">
        <f t="shared" si="29"/>
        <v>24</v>
      </c>
      <c r="AE56" s="1">
        <f t="shared" si="30"/>
        <v>134.39999999999998</v>
      </c>
      <c r="AF56" s="1">
        <f>VLOOKUP(A56,[1]Sheet!$A:$AH,33,0)</f>
        <v>12</v>
      </c>
      <c r="AG56" s="1">
        <f>VLOOKUP(A56,[1]Sheet!$A:$AH,34,0)</f>
        <v>84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99</v>
      </c>
      <c r="B57" s="1" t="s">
        <v>34</v>
      </c>
      <c r="C57" s="1">
        <v>212</v>
      </c>
      <c r="D57" s="1"/>
      <c r="E57" s="1">
        <v>80</v>
      </c>
      <c r="F57" s="1">
        <v>130</v>
      </c>
      <c r="G57" s="6">
        <v>0.7</v>
      </c>
      <c r="H57" s="1">
        <v>180</v>
      </c>
      <c r="I57" s="1" t="s">
        <v>37</v>
      </c>
      <c r="J57" s="1">
        <v>80</v>
      </c>
      <c r="K57" s="1">
        <f t="shared" si="23"/>
        <v>0</v>
      </c>
      <c r="L57" s="1"/>
      <c r="M57" s="1"/>
      <c r="N57" s="1">
        <v>0</v>
      </c>
      <c r="O57" s="1">
        <f t="shared" si="2"/>
        <v>16</v>
      </c>
      <c r="P57" s="5">
        <f t="shared" si="32"/>
        <v>110</v>
      </c>
      <c r="Q57" s="5">
        <f t="shared" si="28"/>
        <v>96</v>
      </c>
      <c r="R57" s="5"/>
      <c r="S57" s="1"/>
      <c r="T57" s="1">
        <f t="shared" si="3"/>
        <v>14.125</v>
      </c>
      <c r="U57" s="1">
        <f t="shared" si="4"/>
        <v>8.125</v>
      </c>
      <c r="V57" s="1">
        <v>7.6</v>
      </c>
      <c r="W57" s="1">
        <v>9.1999999999999993</v>
      </c>
      <c r="X57" s="1">
        <v>20.399999999999999</v>
      </c>
      <c r="Y57" s="1">
        <v>14.4</v>
      </c>
      <c r="Z57" s="1">
        <v>12.4</v>
      </c>
      <c r="AA57" s="12" t="s">
        <v>40</v>
      </c>
      <c r="AB57" s="1">
        <f t="shared" si="5"/>
        <v>77</v>
      </c>
      <c r="AC57" s="6">
        <v>8</v>
      </c>
      <c r="AD57" s="13">
        <f t="shared" si="29"/>
        <v>12</v>
      </c>
      <c r="AE57" s="1">
        <f t="shared" si="30"/>
        <v>67.199999999999989</v>
      </c>
      <c r="AF57" s="1">
        <f>VLOOKUP(A57,[1]Sheet!$A:$AH,33,0)</f>
        <v>12</v>
      </c>
      <c r="AG57" s="1">
        <f>VLOOKUP(A57,[1]Sheet!$A:$AH,34,0)</f>
        <v>84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100</v>
      </c>
      <c r="B58" s="1" t="s">
        <v>34</v>
      </c>
      <c r="C58" s="1">
        <v>263</v>
      </c>
      <c r="D58" s="1"/>
      <c r="E58" s="1">
        <v>73</v>
      </c>
      <c r="F58" s="1">
        <v>188</v>
      </c>
      <c r="G58" s="6">
        <v>0.7</v>
      </c>
      <c r="H58" s="1">
        <v>180</v>
      </c>
      <c r="I58" s="1" t="s">
        <v>37</v>
      </c>
      <c r="J58" s="1">
        <v>73</v>
      </c>
      <c r="K58" s="1">
        <f t="shared" si="23"/>
        <v>0</v>
      </c>
      <c r="L58" s="1"/>
      <c r="M58" s="1"/>
      <c r="N58" s="1">
        <v>0</v>
      </c>
      <c r="O58" s="1">
        <f t="shared" si="2"/>
        <v>14.6</v>
      </c>
      <c r="P58" s="5">
        <f>18*O58-N58-F58</f>
        <v>74.800000000000011</v>
      </c>
      <c r="Q58" s="5">
        <f t="shared" si="28"/>
        <v>96</v>
      </c>
      <c r="R58" s="5"/>
      <c r="S58" s="1"/>
      <c r="T58" s="1">
        <f t="shared" si="3"/>
        <v>19.452054794520549</v>
      </c>
      <c r="U58" s="1">
        <f t="shared" si="4"/>
        <v>12.876712328767123</v>
      </c>
      <c r="V58" s="1">
        <v>8</v>
      </c>
      <c r="W58" s="1">
        <v>4.5999999999999996</v>
      </c>
      <c r="X58" s="1">
        <v>12.2</v>
      </c>
      <c r="Y58" s="1">
        <v>11</v>
      </c>
      <c r="Z58" s="1">
        <v>10.4</v>
      </c>
      <c r="AA58" s="12" t="s">
        <v>40</v>
      </c>
      <c r="AB58" s="1">
        <f t="shared" si="5"/>
        <v>52.360000000000007</v>
      </c>
      <c r="AC58" s="6">
        <v>8</v>
      </c>
      <c r="AD58" s="13">
        <f t="shared" si="29"/>
        <v>12</v>
      </c>
      <c r="AE58" s="1">
        <f t="shared" si="30"/>
        <v>67.199999999999989</v>
      </c>
      <c r="AF58" s="1">
        <f>VLOOKUP(A58,[1]Sheet!$A:$AH,33,0)</f>
        <v>12</v>
      </c>
      <c r="AG58" s="1">
        <f>VLOOKUP(A58,[1]Sheet!$A:$AH,34,0)</f>
        <v>84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101</v>
      </c>
      <c r="B59" s="1" t="s">
        <v>34</v>
      </c>
      <c r="C59" s="1">
        <v>516</v>
      </c>
      <c r="D59" s="1">
        <v>192</v>
      </c>
      <c r="E59" s="1">
        <v>299</v>
      </c>
      <c r="F59" s="1">
        <v>332</v>
      </c>
      <c r="G59" s="6">
        <v>0.7</v>
      </c>
      <c r="H59" s="1">
        <v>180</v>
      </c>
      <c r="I59" s="1" t="s">
        <v>37</v>
      </c>
      <c r="J59" s="1">
        <v>305</v>
      </c>
      <c r="K59" s="1">
        <f t="shared" si="23"/>
        <v>-6</v>
      </c>
      <c r="L59" s="1"/>
      <c r="M59" s="1"/>
      <c r="N59" s="1">
        <v>192</v>
      </c>
      <c r="O59" s="1">
        <f t="shared" si="2"/>
        <v>59.8</v>
      </c>
      <c r="P59" s="5">
        <f>15*O59-N59-F59</f>
        <v>373</v>
      </c>
      <c r="Q59" s="5">
        <f t="shared" si="28"/>
        <v>384</v>
      </c>
      <c r="R59" s="5"/>
      <c r="S59" s="1"/>
      <c r="T59" s="1">
        <f t="shared" si="3"/>
        <v>15.183946488294316</v>
      </c>
      <c r="U59" s="1">
        <f t="shared" si="4"/>
        <v>8.7625418060200673</v>
      </c>
      <c r="V59" s="1">
        <v>55</v>
      </c>
      <c r="W59" s="1">
        <v>66.2</v>
      </c>
      <c r="X59" s="1">
        <v>75.2</v>
      </c>
      <c r="Y59" s="1">
        <v>80.2</v>
      </c>
      <c r="Z59" s="1">
        <v>79.2</v>
      </c>
      <c r="AA59" s="1"/>
      <c r="AB59" s="1">
        <f t="shared" si="5"/>
        <v>261.09999999999997</v>
      </c>
      <c r="AC59" s="6">
        <v>8</v>
      </c>
      <c r="AD59" s="13">
        <f t="shared" si="29"/>
        <v>48</v>
      </c>
      <c r="AE59" s="1">
        <f t="shared" si="30"/>
        <v>268.79999999999995</v>
      </c>
      <c r="AF59" s="1">
        <f>VLOOKUP(A59,[1]Sheet!$A:$AH,33,0)</f>
        <v>12</v>
      </c>
      <c r="AG59" s="1">
        <f>VLOOKUP(A59,[1]Sheet!$A:$AH,34,0)</f>
        <v>84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102</v>
      </c>
      <c r="B60" s="1" t="s">
        <v>34</v>
      </c>
      <c r="C60" s="1">
        <v>150</v>
      </c>
      <c r="D60" s="1"/>
      <c r="E60" s="1">
        <v>60</v>
      </c>
      <c r="F60" s="1">
        <v>75</v>
      </c>
      <c r="G60" s="6">
        <v>0.9</v>
      </c>
      <c r="H60" s="1">
        <v>180</v>
      </c>
      <c r="I60" s="1" t="s">
        <v>37</v>
      </c>
      <c r="J60" s="1">
        <v>65</v>
      </c>
      <c r="K60" s="1">
        <f t="shared" si="23"/>
        <v>-5</v>
      </c>
      <c r="L60" s="1"/>
      <c r="M60" s="1"/>
      <c r="N60" s="1">
        <v>96</v>
      </c>
      <c r="O60" s="1">
        <f t="shared" si="2"/>
        <v>12</v>
      </c>
      <c r="P60" s="5"/>
      <c r="Q60" s="5">
        <f t="shared" si="28"/>
        <v>0</v>
      </c>
      <c r="R60" s="5"/>
      <c r="S60" s="1"/>
      <c r="T60" s="1">
        <f t="shared" si="3"/>
        <v>14.25</v>
      </c>
      <c r="U60" s="1">
        <f t="shared" si="4"/>
        <v>14.25</v>
      </c>
      <c r="V60" s="1">
        <v>17.2</v>
      </c>
      <c r="W60" s="1">
        <v>10</v>
      </c>
      <c r="X60" s="1">
        <v>18.399999999999999</v>
      </c>
      <c r="Y60" s="1">
        <v>7.6</v>
      </c>
      <c r="Z60" s="1">
        <v>12.6</v>
      </c>
      <c r="AA60" s="1"/>
      <c r="AB60" s="1">
        <f t="shared" si="5"/>
        <v>0</v>
      </c>
      <c r="AC60" s="6">
        <v>8</v>
      </c>
      <c r="AD60" s="13">
        <f t="shared" si="29"/>
        <v>0</v>
      </c>
      <c r="AE60" s="1">
        <f t="shared" si="30"/>
        <v>0</v>
      </c>
      <c r="AF60" s="1">
        <f>VLOOKUP(A60,[1]Sheet!$A:$AH,33,0)</f>
        <v>12</v>
      </c>
      <c r="AG60" s="1">
        <f>VLOOKUP(A60,[1]Sheet!$A:$AH,34,0)</f>
        <v>84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103</v>
      </c>
      <c r="B61" s="1" t="s">
        <v>34</v>
      </c>
      <c r="C61" s="1">
        <v>133</v>
      </c>
      <c r="D61" s="1"/>
      <c r="E61" s="1">
        <v>56</v>
      </c>
      <c r="F61" s="1">
        <v>72</v>
      </c>
      <c r="G61" s="6">
        <v>0.9</v>
      </c>
      <c r="H61" s="1">
        <v>180</v>
      </c>
      <c r="I61" s="1" t="s">
        <v>37</v>
      </c>
      <c r="J61" s="1">
        <v>58</v>
      </c>
      <c r="K61" s="1">
        <f t="shared" si="23"/>
        <v>-2</v>
      </c>
      <c r="L61" s="1"/>
      <c r="M61" s="1"/>
      <c r="N61" s="1">
        <v>96</v>
      </c>
      <c r="O61" s="1">
        <f t="shared" si="2"/>
        <v>11.2</v>
      </c>
      <c r="P61" s="5"/>
      <c r="Q61" s="5">
        <f t="shared" si="28"/>
        <v>0</v>
      </c>
      <c r="R61" s="5"/>
      <c r="S61" s="1"/>
      <c r="T61" s="1">
        <f t="shared" si="3"/>
        <v>15.000000000000002</v>
      </c>
      <c r="U61" s="1">
        <f t="shared" si="4"/>
        <v>15.000000000000002</v>
      </c>
      <c r="V61" s="1">
        <v>11.4</v>
      </c>
      <c r="W61" s="1">
        <v>11.2</v>
      </c>
      <c r="X61" s="1">
        <v>16.8</v>
      </c>
      <c r="Y61" s="1">
        <v>9</v>
      </c>
      <c r="Z61" s="1">
        <v>12</v>
      </c>
      <c r="AA61" s="1"/>
      <c r="AB61" s="1">
        <f t="shared" si="5"/>
        <v>0</v>
      </c>
      <c r="AC61" s="6">
        <v>8</v>
      </c>
      <c r="AD61" s="13">
        <f t="shared" si="29"/>
        <v>0</v>
      </c>
      <c r="AE61" s="1">
        <f t="shared" si="30"/>
        <v>0</v>
      </c>
      <c r="AF61" s="1">
        <f>VLOOKUP(A61,[1]Sheet!$A:$AH,33,0)</f>
        <v>12</v>
      </c>
      <c r="AG61" s="1">
        <f>VLOOKUP(A61,[1]Sheet!$A:$AH,34,0)</f>
        <v>84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 t="s">
        <v>104</v>
      </c>
      <c r="B62" s="1" t="s">
        <v>46</v>
      </c>
      <c r="C62" s="1">
        <v>1380</v>
      </c>
      <c r="D62" s="1">
        <v>720</v>
      </c>
      <c r="E62" s="1">
        <v>810</v>
      </c>
      <c r="F62" s="1">
        <v>1105</v>
      </c>
      <c r="G62" s="6">
        <v>1</v>
      </c>
      <c r="H62" s="1">
        <v>180</v>
      </c>
      <c r="I62" s="1" t="s">
        <v>37</v>
      </c>
      <c r="J62" s="1">
        <v>826</v>
      </c>
      <c r="K62" s="1">
        <f t="shared" si="23"/>
        <v>-16</v>
      </c>
      <c r="L62" s="1"/>
      <c r="M62" s="1"/>
      <c r="N62" s="1">
        <v>360</v>
      </c>
      <c r="O62" s="1">
        <f t="shared" si="2"/>
        <v>162</v>
      </c>
      <c r="P62" s="5">
        <f>15*O62-N62-F62</f>
        <v>965</v>
      </c>
      <c r="Q62" s="5">
        <f t="shared" si="28"/>
        <v>960</v>
      </c>
      <c r="R62" s="5"/>
      <c r="S62" s="1"/>
      <c r="T62" s="1">
        <f t="shared" si="3"/>
        <v>14.969135802469136</v>
      </c>
      <c r="U62" s="1">
        <f t="shared" si="4"/>
        <v>9.0432098765432105</v>
      </c>
      <c r="V62" s="1">
        <v>173</v>
      </c>
      <c r="W62" s="1">
        <v>173</v>
      </c>
      <c r="X62" s="1">
        <v>183</v>
      </c>
      <c r="Y62" s="1">
        <v>157</v>
      </c>
      <c r="Z62" s="1">
        <v>182</v>
      </c>
      <c r="AA62" s="1"/>
      <c r="AB62" s="1">
        <f t="shared" si="5"/>
        <v>965</v>
      </c>
      <c r="AC62" s="6">
        <v>5</v>
      </c>
      <c r="AD62" s="13">
        <f t="shared" si="29"/>
        <v>192</v>
      </c>
      <c r="AE62" s="1">
        <f t="shared" si="30"/>
        <v>960</v>
      </c>
      <c r="AF62" s="1">
        <f>VLOOKUP(A62,[1]Sheet!$A:$AH,33,0)</f>
        <v>12</v>
      </c>
      <c r="AG62" s="1">
        <f>VLOOKUP(A62,[1]Sheet!$A:$AH,34,0)</f>
        <v>144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105</v>
      </c>
      <c r="B63" s="1" t="s">
        <v>34</v>
      </c>
      <c r="C63" s="1">
        <v>52</v>
      </c>
      <c r="D63" s="1">
        <v>180</v>
      </c>
      <c r="E63" s="1">
        <v>119</v>
      </c>
      <c r="F63" s="1">
        <v>110</v>
      </c>
      <c r="G63" s="6">
        <v>1</v>
      </c>
      <c r="H63" s="1">
        <v>180</v>
      </c>
      <c r="I63" s="1" t="s">
        <v>37</v>
      </c>
      <c r="J63" s="1">
        <v>123</v>
      </c>
      <c r="K63" s="1">
        <f t="shared" si="23"/>
        <v>-4</v>
      </c>
      <c r="L63" s="1"/>
      <c r="M63" s="1"/>
      <c r="N63" s="1">
        <v>180</v>
      </c>
      <c r="O63" s="1">
        <f t="shared" si="2"/>
        <v>23.8</v>
      </c>
      <c r="P63" s="5">
        <f t="shared" ref="P63" si="33">14*O63-N63-F63</f>
        <v>43.199999999999989</v>
      </c>
      <c r="Q63" s="5">
        <f t="shared" si="28"/>
        <v>60</v>
      </c>
      <c r="R63" s="5"/>
      <c r="S63" s="1"/>
      <c r="T63" s="1">
        <f t="shared" si="3"/>
        <v>14.705882352941176</v>
      </c>
      <c r="U63" s="1">
        <f t="shared" si="4"/>
        <v>12.184873949579831</v>
      </c>
      <c r="V63" s="1">
        <v>32.200000000000003</v>
      </c>
      <c r="W63" s="1">
        <v>27</v>
      </c>
      <c r="X63" s="1">
        <v>25.4</v>
      </c>
      <c r="Y63" s="1">
        <v>25.2</v>
      </c>
      <c r="Z63" s="1">
        <v>17.2</v>
      </c>
      <c r="AA63" s="1"/>
      <c r="AB63" s="1">
        <f t="shared" si="5"/>
        <v>43.199999999999989</v>
      </c>
      <c r="AC63" s="6">
        <v>5</v>
      </c>
      <c r="AD63" s="13">
        <f t="shared" si="29"/>
        <v>12</v>
      </c>
      <c r="AE63" s="1">
        <f t="shared" si="30"/>
        <v>60</v>
      </c>
      <c r="AF63" s="1">
        <f>VLOOKUP(A63,[1]Sheet!$A:$AH,33,0)</f>
        <v>12</v>
      </c>
      <c r="AG63" s="1">
        <f>VLOOKUP(A63,[1]Sheet!$A:$AH,34,0)</f>
        <v>84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8" t="s">
        <v>106</v>
      </c>
      <c r="B64" s="18" t="s">
        <v>34</v>
      </c>
      <c r="C64" s="18">
        <v>81</v>
      </c>
      <c r="D64" s="18"/>
      <c r="E64" s="18"/>
      <c r="F64" s="18">
        <v>81</v>
      </c>
      <c r="G64" s="19">
        <v>0</v>
      </c>
      <c r="H64" s="18" t="e">
        <v>#N/A</v>
      </c>
      <c r="I64" s="18" t="s">
        <v>35</v>
      </c>
      <c r="J64" s="18"/>
      <c r="K64" s="18">
        <f t="shared" si="23"/>
        <v>0</v>
      </c>
      <c r="L64" s="18"/>
      <c r="M64" s="18"/>
      <c r="N64" s="18"/>
      <c r="O64" s="18">
        <f t="shared" si="2"/>
        <v>0</v>
      </c>
      <c r="P64" s="20"/>
      <c r="Q64" s="20"/>
      <c r="R64" s="20"/>
      <c r="S64" s="18"/>
      <c r="T64" s="18" t="e">
        <f t="shared" si="3"/>
        <v>#DIV/0!</v>
      </c>
      <c r="U64" s="18" t="e">
        <f t="shared" si="4"/>
        <v>#DIV/0!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25" t="s">
        <v>131</v>
      </c>
      <c r="AB64" s="18">
        <f t="shared" si="5"/>
        <v>0</v>
      </c>
      <c r="AC64" s="19">
        <v>0</v>
      </c>
      <c r="AD64" s="21"/>
      <c r="AE64" s="18"/>
      <c r="AF64" s="18"/>
      <c r="AG64" s="18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27" t="s">
        <v>107</v>
      </c>
      <c r="B65" s="27" t="s">
        <v>34</v>
      </c>
      <c r="C65" s="27"/>
      <c r="D65" s="27"/>
      <c r="E65" s="27"/>
      <c r="F65" s="27"/>
      <c r="G65" s="28">
        <v>0</v>
      </c>
      <c r="H65" s="27">
        <v>180</v>
      </c>
      <c r="I65" s="27" t="s">
        <v>37</v>
      </c>
      <c r="J65" s="27"/>
      <c r="K65" s="27">
        <f t="shared" si="23"/>
        <v>0</v>
      </c>
      <c r="L65" s="27"/>
      <c r="M65" s="27"/>
      <c r="N65" s="27"/>
      <c r="O65" s="27">
        <f t="shared" si="2"/>
        <v>0</v>
      </c>
      <c r="P65" s="29"/>
      <c r="Q65" s="29"/>
      <c r="R65" s="29"/>
      <c r="S65" s="27"/>
      <c r="T65" s="27" t="e">
        <f t="shared" si="3"/>
        <v>#DIV/0!</v>
      </c>
      <c r="U65" s="27" t="e">
        <f t="shared" si="4"/>
        <v>#DIV/0!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 t="s">
        <v>48</v>
      </c>
      <c r="AB65" s="27">
        <f t="shared" si="5"/>
        <v>0</v>
      </c>
      <c r="AC65" s="28">
        <v>0</v>
      </c>
      <c r="AD65" s="30"/>
      <c r="AE65" s="27"/>
      <c r="AF65" s="27">
        <f>VLOOKUP(A65,[1]Sheet!$A:$AH,33,0)</f>
        <v>8</v>
      </c>
      <c r="AG65" s="27">
        <f>VLOOKUP(A65,[1]Sheet!$A:$AH,34,0)</f>
        <v>48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27" t="s">
        <v>108</v>
      </c>
      <c r="B66" s="27" t="s">
        <v>34</v>
      </c>
      <c r="C66" s="27"/>
      <c r="D66" s="27"/>
      <c r="E66" s="27"/>
      <c r="F66" s="27"/>
      <c r="G66" s="28">
        <v>0</v>
      </c>
      <c r="H66" s="27">
        <v>180</v>
      </c>
      <c r="I66" s="27" t="s">
        <v>37</v>
      </c>
      <c r="J66" s="27"/>
      <c r="K66" s="27">
        <f t="shared" si="23"/>
        <v>0</v>
      </c>
      <c r="L66" s="27"/>
      <c r="M66" s="27"/>
      <c r="N66" s="27"/>
      <c r="O66" s="27">
        <f t="shared" si="2"/>
        <v>0</v>
      </c>
      <c r="P66" s="29"/>
      <c r="Q66" s="29"/>
      <c r="R66" s="29"/>
      <c r="S66" s="27"/>
      <c r="T66" s="27" t="e">
        <f t="shared" si="3"/>
        <v>#DIV/0!</v>
      </c>
      <c r="U66" s="27" t="e">
        <f t="shared" si="4"/>
        <v>#DIV/0!</v>
      </c>
      <c r="V66" s="27">
        <v>0</v>
      </c>
      <c r="W66" s="27">
        <v>0</v>
      </c>
      <c r="X66" s="27">
        <v>0</v>
      </c>
      <c r="Y66" s="27">
        <v>0</v>
      </c>
      <c r="Z66" s="27">
        <v>0</v>
      </c>
      <c r="AA66" s="27" t="s">
        <v>48</v>
      </c>
      <c r="AB66" s="27">
        <f t="shared" si="5"/>
        <v>0</v>
      </c>
      <c r="AC66" s="28">
        <v>0</v>
      </c>
      <c r="AD66" s="30"/>
      <c r="AE66" s="27"/>
      <c r="AF66" s="27">
        <f>VLOOKUP(A66,[1]Sheet!$A:$AH,33,0)</f>
        <v>6</v>
      </c>
      <c r="AG66" s="27">
        <f>VLOOKUP(A66,[1]Sheet!$A:$AH,34,0)</f>
        <v>72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27" t="s">
        <v>109</v>
      </c>
      <c r="B67" s="27" t="s">
        <v>34</v>
      </c>
      <c r="C67" s="27"/>
      <c r="D67" s="27"/>
      <c r="E67" s="27"/>
      <c r="F67" s="27"/>
      <c r="G67" s="28">
        <v>0</v>
      </c>
      <c r="H67" s="27">
        <v>180</v>
      </c>
      <c r="I67" s="27" t="s">
        <v>37</v>
      </c>
      <c r="J67" s="27"/>
      <c r="K67" s="27">
        <f t="shared" si="23"/>
        <v>0</v>
      </c>
      <c r="L67" s="27"/>
      <c r="M67" s="27"/>
      <c r="N67" s="27"/>
      <c r="O67" s="27">
        <f t="shared" si="2"/>
        <v>0</v>
      </c>
      <c r="P67" s="29"/>
      <c r="Q67" s="29"/>
      <c r="R67" s="29"/>
      <c r="S67" s="27"/>
      <c r="T67" s="27" t="e">
        <f t="shared" si="3"/>
        <v>#DIV/0!</v>
      </c>
      <c r="U67" s="27" t="e">
        <f t="shared" si="4"/>
        <v>#DIV/0!</v>
      </c>
      <c r="V67" s="27">
        <v>0</v>
      </c>
      <c r="W67" s="27">
        <v>0</v>
      </c>
      <c r="X67" s="27">
        <v>0</v>
      </c>
      <c r="Y67" s="27">
        <v>0</v>
      </c>
      <c r="Z67" s="27">
        <v>0</v>
      </c>
      <c r="AA67" s="27" t="s">
        <v>48</v>
      </c>
      <c r="AB67" s="27">
        <f t="shared" si="5"/>
        <v>0</v>
      </c>
      <c r="AC67" s="28">
        <v>0</v>
      </c>
      <c r="AD67" s="30"/>
      <c r="AE67" s="27"/>
      <c r="AF67" s="27">
        <f>VLOOKUP(A67,[1]Sheet!$A:$AH,33,0)</f>
        <v>6</v>
      </c>
      <c r="AG67" s="27">
        <f>VLOOKUP(A67,[1]Sheet!$A:$AH,34,0)</f>
        <v>72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8" t="s">
        <v>110</v>
      </c>
      <c r="B68" s="18" t="s">
        <v>34</v>
      </c>
      <c r="C68" s="18">
        <v>43</v>
      </c>
      <c r="D68" s="18"/>
      <c r="E68" s="18"/>
      <c r="F68" s="18">
        <v>43</v>
      </c>
      <c r="G68" s="19">
        <v>0</v>
      </c>
      <c r="H68" s="18">
        <v>365</v>
      </c>
      <c r="I68" s="18" t="s">
        <v>35</v>
      </c>
      <c r="J68" s="18"/>
      <c r="K68" s="18">
        <f t="shared" ref="K68:K82" si="34">E68-J68</f>
        <v>0</v>
      </c>
      <c r="L68" s="18"/>
      <c r="M68" s="18"/>
      <c r="N68" s="18"/>
      <c r="O68" s="18">
        <f t="shared" si="2"/>
        <v>0</v>
      </c>
      <c r="P68" s="20"/>
      <c r="Q68" s="20"/>
      <c r="R68" s="20"/>
      <c r="S68" s="18"/>
      <c r="T68" s="18" t="e">
        <f t="shared" si="3"/>
        <v>#DIV/0!</v>
      </c>
      <c r="U68" s="18" t="e">
        <f t="shared" si="4"/>
        <v>#DIV/0!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23" t="s">
        <v>52</v>
      </c>
      <c r="AB68" s="18">
        <f t="shared" si="5"/>
        <v>0</v>
      </c>
      <c r="AC68" s="19">
        <v>0</v>
      </c>
      <c r="AD68" s="21"/>
      <c r="AE68" s="18"/>
      <c r="AF68" s="18"/>
      <c r="AG68" s="18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 t="s">
        <v>111</v>
      </c>
      <c r="B69" s="1" t="s">
        <v>34</v>
      </c>
      <c r="C69" s="1">
        <v>557</v>
      </c>
      <c r="D69" s="1">
        <v>336</v>
      </c>
      <c r="E69" s="1">
        <v>538</v>
      </c>
      <c r="F69" s="1">
        <v>271</v>
      </c>
      <c r="G69" s="6">
        <v>0.25</v>
      </c>
      <c r="H69" s="1">
        <v>180</v>
      </c>
      <c r="I69" s="1" t="s">
        <v>37</v>
      </c>
      <c r="J69" s="1">
        <v>546</v>
      </c>
      <c r="K69" s="1">
        <f t="shared" si="34"/>
        <v>-8</v>
      </c>
      <c r="L69" s="1"/>
      <c r="M69" s="1"/>
      <c r="N69" s="1">
        <v>840</v>
      </c>
      <c r="O69" s="1">
        <f t="shared" ref="O69:O82" si="35">E69/5</f>
        <v>107.6</v>
      </c>
      <c r="P69" s="5">
        <f t="shared" ref="P69:P70" si="36">15*O69-N69-F69</f>
        <v>503</v>
      </c>
      <c r="Q69" s="5">
        <f t="shared" ref="Q69:Q80" si="37">AD69*AC69</f>
        <v>504</v>
      </c>
      <c r="R69" s="5"/>
      <c r="S69" s="1"/>
      <c r="T69" s="1">
        <f t="shared" ref="T69:T82" si="38">(F69+N69+Q69)/O69</f>
        <v>15.009293680297398</v>
      </c>
      <c r="U69" s="1">
        <f t="shared" ref="U69:U82" si="39">(F69+N69)/O69</f>
        <v>10.325278810408923</v>
      </c>
      <c r="V69" s="1">
        <v>123</v>
      </c>
      <c r="W69" s="1">
        <v>95.4</v>
      </c>
      <c r="X69" s="1">
        <v>113</v>
      </c>
      <c r="Y69" s="1">
        <v>117.8</v>
      </c>
      <c r="Z69" s="1">
        <v>107.6</v>
      </c>
      <c r="AA69" s="1"/>
      <c r="AB69" s="1">
        <f t="shared" ref="AB69:AB82" si="40">P69*G69</f>
        <v>125.75</v>
      </c>
      <c r="AC69" s="6">
        <v>12</v>
      </c>
      <c r="AD69" s="13">
        <f t="shared" ref="AD69:AD80" si="41">MROUND(P69,AC69*AF69)/AC69</f>
        <v>42</v>
      </c>
      <c r="AE69" s="1">
        <f t="shared" ref="AE69:AE80" si="42">AD69*AC69*G69</f>
        <v>126</v>
      </c>
      <c r="AF69" s="1">
        <f>VLOOKUP(A69,[1]Sheet!$A:$AH,33,0)</f>
        <v>14</v>
      </c>
      <c r="AG69" s="1">
        <f>VLOOKUP(A69,[1]Sheet!$A:$AH,34,0)</f>
        <v>70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 t="s">
        <v>112</v>
      </c>
      <c r="B70" s="1" t="s">
        <v>34</v>
      </c>
      <c r="C70" s="1">
        <v>184</v>
      </c>
      <c r="D70" s="1">
        <v>672</v>
      </c>
      <c r="E70" s="1">
        <v>474</v>
      </c>
      <c r="F70" s="1">
        <v>280</v>
      </c>
      <c r="G70" s="6">
        <v>0.3</v>
      </c>
      <c r="H70" s="1">
        <v>180</v>
      </c>
      <c r="I70" s="1" t="s">
        <v>37</v>
      </c>
      <c r="J70" s="1">
        <v>478</v>
      </c>
      <c r="K70" s="1">
        <f t="shared" si="34"/>
        <v>-4</v>
      </c>
      <c r="L70" s="1"/>
      <c r="M70" s="1"/>
      <c r="N70" s="1">
        <v>504</v>
      </c>
      <c r="O70" s="1">
        <f t="shared" si="35"/>
        <v>94.8</v>
      </c>
      <c r="P70" s="5">
        <f t="shared" si="36"/>
        <v>638</v>
      </c>
      <c r="Q70" s="5">
        <f t="shared" si="37"/>
        <v>672</v>
      </c>
      <c r="R70" s="5"/>
      <c r="S70" s="1"/>
      <c r="T70" s="1">
        <f t="shared" si="38"/>
        <v>15.358649789029537</v>
      </c>
      <c r="U70" s="1">
        <f t="shared" si="39"/>
        <v>8.2700421940928273</v>
      </c>
      <c r="V70" s="1">
        <v>94.8</v>
      </c>
      <c r="W70" s="1">
        <v>75.400000000000006</v>
      </c>
      <c r="X70" s="1">
        <v>66.400000000000006</v>
      </c>
      <c r="Y70" s="1">
        <v>71.8</v>
      </c>
      <c r="Z70" s="1">
        <v>68.2</v>
      </c>
      <c r="AA70" s="1"/>
      <c r="AB70" s="1">
        <f t="shared" si="40"/>
        <v>191.4</v>
      </c>
      <c r="AC70" s="6">
        <v>12</v>
      </c>
      <c r="AD70" s="13">
        <f t="shared" si="41"/>
        <v>56</v>
      </c>
      <c r="AE70" s="1">
        <f t="shared" si="42"/>
        <v>201.6</v>
      </c>
      <c r="AF70" s="1">
        <f>VLOOKUP(A70,[1]Sheet!$A:$AH,33,0)</f>
        <v>14</v>
      </c>
      <c r="AG70" s="1">
        <f>VLOOKUP(A70,[1]Sheet!$A:$AH,34,0)</f>
        <v>70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 t="s">
        <v>113</v>
      </c>
      <c r="B71" s="1" t="s">
        <v>46</v>
      </c>
      <c r="C71" s="1">
        <v>79.2</v>
      </c>
      <c r="D71" s="1">
        <v>162</v>
      </c>
      <c r="E71" s="1">
        <v>84.6</v>
      </c>
      <c r="F71" s="1">
        <v>117.2</v>
      </c>
      <c r="G71" s="6">
        <v>1</v>
      </c>
      <c r="H71" s="1">
        <v>180</v>
      </c>
      <c r="I71" s="1" t="s">
        <v>96</v>
      </c>
      <c r="J71" s="1">
        <v>84.6</v>
      </c>
      <c r="K71" s="1">
        <f t="shared" si="34"/>
        <v>0</v>
      </c>
      <c r="L71" s="1"/>
      <c r="M71" s="1"/>
      <c r="N71" s="1">
        <v>32.4</v>
      </c>
      <c r="O71" s="1">
        <f t="shared" si="35"/>
        <v>16.919999999999998</v>
      </c>
      <c r="P71" s="5">
        <f t="shared" ref="P71:P76" si="43">14*O71-N71-F71</f>
        <v>87.279999999999959</v>
      </c>
      <c r="Q71" s="5">
        <f t="shared" si="37"/>
        <v>97.199999999999989</v>
      </c>
      <c r="R71" s="5"/>
      <c r="S71" s="1"/>
      <c r="T71" s="1">
        <f t="shared" si="38"/>
        <v>14.58628841607565</v>
      </c>
      <c r="U71" s="1">
        <f t="shared" si="39"/>
        <v>8.8416075650118202</v>
      </c>
      <c r="V71" s="1">
        <v>17.239999999999998</v>
      </c>
      <c r="W71" s="1">
        <v>20.52</v>
      </c>
      <c r="X71" s="1">
        <v>17.64</v>
      </c>
      <c r="Y71" s="1">
        <v>16.2</v>
      </c>
      <c r="Z71" s="1">
        <v>17.28</v>
      </c>
      <c r="AA71" s="1"/>
      <c r="AB71" s="1">
        <f t="shared" si="40"/>
        <v>87.279999999999959</v>
      </c>
      <c r="AC71" s="6">
        <v>1.8</v>
      </c>
      <c r="AD71" s="13">
        <f t="shared" si="41"/>
        <v>53.999999999999993</v>
      </c>
      <c r="AE71" s="1">
        <f t="shared" si="42"/>
        <v>97.199999999999989</v>
      </c>
      <c r="AF71" s="1">
        <f>VLOOKUP(A71,[1]Sheet!$A:$AH,33,0)</f>
        <v>18</v>
      </c>
      <c r="AG71" s="1">
        <f>VLOOKUP(A71,[1]Sheet!$A:$AH,34,0)</f>
        <v>234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 t="s">
        <v>114</v>
      </c>
      <c r="B72" s="1" t="s">
        <v>34</v>
      </c>
      <c r="C72" s="1">
        <v>611</v>
      </c>
      <c r="D72" s="1">
        <v>672</v>
      </c>
      <c r="E72" s="1">
        <v>585</v>
      </c>
      <c r="F72" s="1">
        <v>619</v>
      </c>
      <c r="G72" s="6">
        <v>0.3</v>
      </c>
      <c r="H72" s="1">
        <v>180</v>
      </c>
      <c r="I72" s="1" t="s">
        <v>37</v>
      </c>
      <c r="J72" s="1">
        <v>587</v>
      </c>
      <c r="K72" s="1">
        <f t="shared" si="34"/>
        <v>-2</v>
      </c>
      <c r="L72" s="1"/>
      <c r="M72" s="1"/>
      <c r="N72" s="1">
        <v>0</v>
      </c>
      <c r="O72" s="1">
        <f t="shared" si="35"/>
        <v>117</v>
      </c>
      <c r="P72" s="5">
        <f t="shared" ref="P72:P75" si="44">15*O72-N72-F72</f>
        <v>1136</v>
      </c>
      <c r="Q72" s="5">
        <f t="shared" si="37"/>
        <v>1176</v>
      </c>
      <c r="R72" s="5"/>
      <c r="S72" s="1"/>
      <c r="T72" s="1">
        <f t="shared" si="38"/>
        <v>15.341880341880342</v>
      </c>
      <c r="U72" s="1">
        <f t="shared" si="39"/>
        <v>5.2905982905982905</v>
      </c>
      <c r="V72" s="1">
        <v>66</v>
      </c>
      <c r="W72" s="1">
        <v>90.4</v>
      </c>
      <c r="X72" s="1">
        <v>86.2</v>
      </c>
      <c r="Y72" s="1">
        <v>71.400000000000006</v>
      </c>
      <c r="Z72" s="1">
        <v>74.599999999999994</v>
      </c>
      <c r="AA72" s="1" t="s">
        <v>40</v>
      </c>
      <c r="AB72" s="1">
        <f t="shared" si="40"/>
        <v>340.8</v>
      </c>
      <c r="AC72" s="6">
        <v>12</v>
      </c>
      <c r="AD72" s="13">
        <f t="shared" si="41"/>
        <v>98</v>
      </c>
      <c r="AE72" s="1">
        <f t="shared" si="42"/>
        <v>352.8</v>
      </c>
      <c r="AF72" s="1">
        <f>VLOOKUP(A72,[1]Sheet!$A:$AH,33,0)</f>
        <v>14</v>
      </c>
      <c r="AG72" s="1">
        <f>VLOOKUP(A72,[1]Sheet!$A:$AH,34,0)</f>
        <v>70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115</v>
      </c>
      <c r="B73" s="1" t="s">
        <v>34</v>
      </c>
      <c r="C73" s="1">
        <v>78</v>
      </c>
      <c r="D73" s="1"/>
      <c r="E73" s="1">
        <v>54</v>
      </c>
      <c r="F73" s="1">
        <v>17</v>
      </c>
      <c r="G73" s="6">
        <v>0.2</v>
      </c>
      <c r="H73" s="1">
        <v>365</v>
      </c>
      <c r="I73" s="1" t="s">
        <v>37</v>
      </c>
      <c r="J73" s="1">
        <v>60</v>
      </c>
      <c r="K73" s="1">
        <f t="shared" si="34"/>
        <v>-6</v>
      </c>
      <c r="L73" s="1"/>
      <c r="M73" s="1"/>
      <c r="N73" s="1">
        <v>0</v>
      </c>
      <c r="O73" s="1">
        <f t="shared" si="35"/>
        <v>10.8</v>
      </c>
      <c r="P73" s="5">
        <f t="shared" si="44"/>
        <v>145</v>
      </c>
      <c r="Q73" s="5">
        <f t="shared" si="37"/>
        <v>120</v>
      </c>
      <c r="R73" s="5"/>
      <c r="S73" s="1"/>
      <c r="T73" s="1">
        <f t="shared" si="38"/>
        <v>12.685185185185185</v>
      </c>
      <c r="U73" s="1">
        <f t="shared" si="39"/>
        <v>1.574074074074074</v>
      </c>
      <c r="V73" s="1">
        <v>4.4000000000000004</v>
      </c>
      <c r="W73" s="1">
        <v>3.4</v>
      </c>
      <c r="X73" s="1">
        <v>5.2</v>
      </c>
      <c r="Y73" s="1">
        <v>4.2</v>
      </c>
      <c r="Z73" s="1">
        <v>2.8</v>
      </c>
      <c r="AA73" s="1"/>
      <c r="AB73" s="1">
        <f t="shared" si="40"/>
        <v>29</v>
      </c>
      <c r="AC73" s="6">
        <v>6</v>
      </c>
      <c r="AD73" s="13">
        <f t="shared" si="41"/>
        <v>20</v>
      </c>
      <c r="AE73" s="1">
        <f t="shared" si="42"/>
        <v>24</v>
      </c>
      <c r="AF73" s="1">
        <f>VLOOKUP(A73,[1]Sheet!$A:$AH,33,0)</f>
        <v>10</v>
      </c>
      <c r="AG73" s="1">
        <f>VLOOKUP(A73,[1]Sheet!$A:$AH,34,0)</f>
        <v>130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 t="s">
        <v>116</v>
      </c>
      <c r="B74" s="1" t="s">
        <v>34</v>
      </c>
      <c r="C74" s="1">
        <v>59</v>
      </c>
      <c r="D74" s="1"/>
      <c r="E74" s="1">
        <v>51</v>
      </c>
      <c r="F74" s="1">
        <v>1</v>
      </c>
      <c r="G74" s="6">
        <v>0.2</v>
      </c>
      <c r="H74" s="1">
        <v>365</v>
      </c>
      <c r="I74" s="1" t="s">
        <v>37</v>
      </c>
      <c r="J74" s="1">
        <v>69</v>
      </c>
      <c r="K74" s="1">
        <f t="shared" si="34"/>
        <v>-18</v>
      </c>
      <c r="L74" s="1"/>
      <c r="M74" s="1"/>
      <c r="N74" s="1">
        <v>60</v>
      </c>
      <c r="O74" s="1">
        <f t="shared" si="35"/>
        <v>10.199999999999999</v>
      </c>
      <c r="P74" s="5">
        <f t="shared" si="44"/>
        <v>92</v>
      </c>
      <c r="Q74" s="5">
        <f t="shared" si="37"/>
        <v>120</v>
      </c>
      <c r="R74" s="5"/>
      <c r="S74" s="1"/>
      <c r="T74" s="1">
        <f t="shared" si="38"/>
        <v>17.745098039215687</v>
      </c>
      <c r="U74" s="1">
        <f t="shared" si="39"/>
        <v>5.9803921568627452</v>
      </c>
      <c r="V74" s="1">
        <v>6.8</v>
      </c>
      <c r="W74" s="1">
        <v>4.5999999999999996</v>
      </c>
      <c r="X74" s="1">
        <v>4.4000000000000004</v>
      </c>
      <c r="Y74" s="1">
        <v>4.2</v>
      </c>
      <c r="Z74" s="1">
        <v>2.6</v>
      </c>
      <c r="AA74" s="1"/>
      <c r="AB74" s="1">
        <f t="shared" si="40"/>
        <v>18.400000000000002</v>
      </c>
      <c r="AC74" s="6">
        <v>6</v>
      </c>
      <c r="AD74" s="13">
        <f t="shared" si="41"/>
        <v>20</v>
      </c>
      <c r="AE74" s="1">
        <f t="shared" si="42"/>
        <v>24</v>
      </c>
      <c r="AF74" s="1">
        <f>VLOOKUP(A74,[1]Sheet!$A:$AH,33,0)</f>
        <v>10</v>
      </c>
      <c r="AG74" s="1">
        <f>VLOOKUP(A74,[1]Sheet!$A:$AH,34,0)</f>
        <v>130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 t="s">
        <v>117</v>
      </c>
      <c r="B75" s="1" t="s">
        <v>34</v>
      </c>
      <c r="C75" s="1">
        <v>266</v>
      </c>
      <c r="D75" s="1"/>
      <c r="E75" s="1">
        <v>125</v>
      </c>
      <c r="F75" s="1">
        <v>135</v>
      </c>
      <c r="G75" s="6">
        <v>0.3</v>
      </c>
      <c r="H75" s="1">
        <v>180</v>
      </c>
      <c r="I75" s="1" t="s">
        <v>37</v>
      </c>
      <c r="J75" s="1">
        <v>125</v>
      </c>
      <c r="K75" s="1">
        <f t="shared" si="34"/>
        <v>0</v>
      </c>
      <c r="L75" s="1"/>
      <c r="M75" s="1"/>
      <c r="N75" s="1">
        <v>0</v>
      </c>
      <c r="O75" s="1">
        <f t="shared" si="35"/>
        <v>25</v>
      </c>
      <c r="P75" s="5">
        <f t="shared" si="44"/>
        <v>240</v>
      </c>
      <c r="Q75" s="5">
        <f t="shared" si="37"/>
        <v>196</v>
      </c>
      <c r="R75" s="5"/>
      <c r="S75" s="1"/>
      <c r="T75" s="1">
        <f t="shared" si="38"/>
        <v>13.24</v>
      </c>
      <c r="U75" s="1">
        <f t="shared" si="39"/>
        <v>5.4</v>
      </c>
      <c r="V75" s="1">
        <v>15.4</v>
      </c>
      <c r="W75" s="1">
        <v>21</v>
      </c>
      <c r="X75" s="1">
        <v>20.6</v>
      </c>
      <c r="Y75" s="1">
        <v>30.4</v>
      </c>
      <c r="Z75" s="1">
        <v>29.6</v>
      </c>
      <c r="AA75" s="1"/>
      <c r="AB75" s="1">
        <f t="shared" si="40"/>
        <v>72</v>
      </c>
      <c r="AC75" s="6">
        <v>14</v>
      </c>
      <c r="AD75" s="13">
        <f t="shared" si="41"/>
        <v>14</v>
      </c>
      <c r="AE75" s="1">
        <f t="shared" si="42"/>
        <v>58.8</v>
      </c>
      <c r="AF75" s="1">
        <f>VLOOKUP(A75,[1]Sheet!$A:$AH,33,0)</f>
        <v>14</v>
      </c>
      <c r="AG75" s="1">
        <f>VLOOKUP(A75,[1]Sheet!$A:$AH,34,0)</f>
        <v>70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 t="s">
        <v>118</v>
      </c>
      <c r="B76" s="1" t="s">
        <v>34</v>
      </c>
      <c r="C76" s="1">
        <v>104</v>
      </c>
      <c r="D76" s="1">
        <v>336</v>
      </c>
      <c r="E76" s="1">
        <v>177</v>
      </c>
      <c r="F76" s="1">
        <v>193</v>
      </c>
      <c r="G76" s="6">
        <v>0.48</v>
      </c>
      <c r="H76" s="1">
        <v>180</v>
      </c>
      <c r="I76" s="1" t="s">
        <v>37</v>
      </c>
      <c r="J76" s="1">
        <v>177</v>
      </c>
      <c r="K76" s="1">
        <f t="shared" si="34"/>
        <v>0</v>
      </c>
      <c r="L76" s="1"/>
      <c r="M76" s="1"/>
      <c r="N76" s="1">
        <v>112</v>
      </c>
      <c r="O76" s="1">
        <f t="shared" si="35"/>
        <v>35.4</v>
      </c>
      <c r="P76" s="5">
        <f t="shared" si="43"/>
        <v>190.59999999999997</v>
      </c>
      <c r="Q76" s="5">
        <f t="shared" si="37"/>
        <v>224</v>
      </c>
      <c r="R76" s="5"/>
      <c r="S76" s="1"/>
      <c r="T76" s="1">
        <f t="shared" si="38"/>
        <v>14.943502824858758</v>
      </c>
      <c r="U76" s="1">
        <f t="shared" si="39"/>
        <v>8.6158192090395485</v>
      </c>
      <c r="V76" s="1">
        <v>34</v>
      </c>
      <c r="W76" s="1">
        <v>34.799999999999997</v>
      </c>
      <c r="X76" s="1">
        <v>28</v>
      </c>
      <c r="Y76" s="1">
        <v>24.4</v>
      </c>
      <c r="Z76" s="1">
        <v>36.6</v>
      </c>
      <c r="AA76" s="1"/>
      <c r="AB76" s="1">
        <f t="shared" si="40"/>
        <v>91.487999999999985</v>
      </c>
      <c r="AC76" s="6">
        <v>8</v>
      </c>
      <c r="AD76" s="13">
        <f t="shared" si="41"/>
        <v>28</v>
      </c>
      <c r="AE76" s="1">
        <f t="shared" si="42"/>
        <v>107.52</v>
      </c>
      <c r="AF76" s="1">
        <f>VLOOKUP(A76,[1]Sheet!$A:$AH,33,0)</f>
        <v>14</v>
      </c>
      <c r="AG76" s="1">
        <f>VLOOKUP(A76,[1]Sheet!$A:$AH,34,0)</f>
        <v>70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119</v>
      </c>
      <c r="B77" s="1" t="s">
        <v>34</v>
      </c>
      <c r="C77" s="1">
        <v>686</v>
      </c>
      <c r="D77" s="1">
        <v>336</v>
      </c>
      <c r="E77" s="1">
        <v>705</v>
      </c>
      <c r="F77" s="1">
        <v>216</v>
      </c>
      <c r="G77" s="6">
        <v>0.25</v>
      </c>
      <c r="H77" s="1">
        <v>180</v>
      </c>
      <c r="I77" s="1" t="s">
        <v>37</v>
      </c>
      <c r="J77" s="1">
        <v>714</v>
      </c>
      <c r="K77" s="1">
        <f t="shared" si="34"/>
        <v>-9</v>
      </c>
      <c r="L77" s="1"/>
      <c r="M77" s="1"/>
      <c r="N77" s="1">
        <v>1008</v>
      </c>
      <c r="O77" s="1">
        <f t="shared" si="35"/>
        <v>141</v>
      </c>
      <c r="P77" s="5">
        <f t="shared" ref="P77:P78" si="45">15*O77-N77-F77</f>
        <v>891</v>
      </c>
      <c r="Q77" s="5">
        <f t="shared" si="37"/>
        <v>840</v>
      </c>
      <c r="R77" s="5"/>
      <c r="S77" s="1"/>
      <c r="T77" s="1">
        <f t="shared" si="38"/>
        <v>14.638297872340425</v>
      </c>
      <c r="U77" s="1">
        <f t="shared" si="39"/>
        <v>8.6808510638297864</v>
      </c>
      <c r="V77" s="1">
        <v>145.6</v>
      </c>
      <c r="W77" s="1">
        <v>112.6</v>
      </c>
      <c r="X77" s="1">
        <v>117.4</v>
      </c>
      <c r="Y77" s="1">
        <v>122.2</v>
      </c>
      <c r="Z77" s="1">
        <v>140.80000000000001</v>
      </c>
      <c r="AA77" s="1" t="s">
        <v>40</v>
      </c>
      <c r="AB77" s="1">
        <f t="shared" si="40"/>
        <v>222.75</v>
      </c>
      <c r="AC77" s="6">
        <v>12</v>
      </c>
      <c r="AD77" s="13">
        <f t="shared" si="41"/>
        <v>70</v>
      </c>
      <c r="AE77" s="1">
        <f t="shared" si="42"/>
        <v>210</v>
      </c>
      <c r="AF77" s="1">
        <f>VLOOKUP(A77,[1]Sheet!$A:$AH,33,0)</f>
        <v>14</v>
      </c>
      <c r="AG77" s="1">
        <f>VLOOKUP(A77,[1]Sheet!$A:$AH,34,0)</f>
        <v>70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 t="s">
        <v>120</v>
      </c>
      <c r="B78" s="1" t="s">
        <v>34</v>
      </c>
      <c r="C78" s="1">
        <v>724</v>
      </c>
      <c r="D78" s="1">
        <v>336</v>
      </c>
      <c r="E78" s="1">
        <v>642</v>
      </c>
      <c r="F78" s="1">
        <v>283</v>
      </c>
      <c r="G78" s="6">
        <v>0.25</v>
      </c>
      <c r="H78" s="1">
        <v>180</v>
      </c>
      <c r="I78" s="1" t="s">
        <v>37</v>
      </c>
      <c r="J78" s="1">
        <v>651</v>
      </c>
      <c r="K78" s="1">
        <f t="shared" si="34"/>
        <v>-9</v>
      </c>
      <c r="L78" s="1"/>
      <c r="M78" s="1"/>
      <c r="N78" s="1">
        <v>1176</v>
      </c>
      <c r="O78" s="1">
        <f t="shared" si="35"/>
        <v>128.4</v>
      </c>
      <c r="P78" s="5">
        <f t="shared" si="45"/>
        <v>467</v>
      </c>
      <c r="Q78" s="5">
        <f t="shared" si="37"/>
        <v>504</v>
      </c>
      <c r="R78" s="5"/>
      <c r="S78" s="1"/>
      <c r="T78" s="1">
        <f t="shared" si="38"/>
        <v>15.288161993769469</v>
      </c>
      <c r="U78" s="1">
        <f t="shared" si="39"/>
        <v>11.362928348909657</v>
      </c>
      <c r="V78" s="1">
        <v>164</v>
      </c>
      <c r="W78" s="1">
        <v>125.6</v>
      </c>
      <c r="X78" s="1">
        <v>124.8</v>
      </c>
      <c r="Y78" s="1">
        <v>132</v>
      </c>
      <c r="Z78" s="1">
        <v>149.4</v>
      </c>
      <c r="AA78" s="1"/>
      <c r="AB78" s="1">
        <f t="shared" si="40"/>
        <v>116.75</v>
      </c>
      <c r="AC78" s="6">
        <v>12</v>
      </c>
      <c r="AD78" s="13">
        <f t="shared" si="41"/>
        <v>42</v>
      </c>
      <c r="AE78" s="1">
        <f t="shared" si="42"/>
        <v>126</v>
      </c>
      <c r="AF78" s="1">
        <f>VLOOKUP(A78,[1]Sheet!$A:$AH,33,0)</f>
        <v>14</v>
      </c>
      <c r="AG78" s="1">
        <f>VLOOKUP(A78,[1]Sheet!$A:$AH,34,0)</f>
        <v>70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 t="s">
        <v>121</v>
      </c>
      <c r="B79" s="1" t="s">
        <v>46</v>
      </c>
      <c r="C79" s="1">
        <v>10.8</v>
      </c>
      <c r="D79" s="1">
        <v>37.799999999999997</v>
      </c>
      <c r="E79" s="1">
        <v>2.7</v>
      </c>
      <c r="F79" s="1">
        <v>43.2</v>
      </c>
      <c r="G79" s="6">
        <v>1</v>
      </c>
      <c r="H79" s="1">
        <v>180</v>
      </c>
      <c r="I79" s="1" t="s">
        <v>37</v>
      </c>
      <c r="J79" s="1">
        <v>2.7</v>
      </c>
      <c r="K79" s="1">
        <f t="shared" si="34"/>
        <v>0</v>
      </c>
      <c r="L79" s="1"/>
      <c r="M79" s="1"/>
      <c r="N79" s="1">
        <v>75.600000000000009</v>
      </c>
      <c r="O79" s="1">
        <f t="shared" si="35"/>
        <v>0.54</v>
      </c>
      <c r="P79" s="5"/>
      <c r="Q79" s="5">
        <f t="shared" si="37"/>
        <v>0</v>
      </c>
      <c r="R79" s="5"/>
      <c r="S79" s="1"/>
      <c r="T79" s="1">
        <f t="shared" si="38"/>
        <v>220</v>
      </c>
      <c r="U79" s="1">
        <f t="shared" si="39"/>
        <v>220</v>
      </c>
      <c r="V79" s="1">
        <v>9.18</v>
      </c>
      <c r="W79" s="1">
        <v>4.32</v>
      </c>
      <c r="X79" s="1">
        <v>1.08</v>
      </c>
      <c r="Y79" s="1">
        <v>3.78</v>
      </c>
      <c r="Z79" s="1">
        <v>2.16</v>
      </c>
      <c r="AA79" s="1"/>
      <c r="AB79" s="1">
        <f t="shared" si="40"/>
        <v>0</v>
      </c>
      <c r="AC79" s="6">
        <v>2.7</v>
      </c>
      <c r="AD79" s="13">
        <f t="shared" si="41"/>
        <v>0</v>
      </c>
      <c r="AE79" s="1">
        <f t="shared" si="42"/>
        <v>0</v>
      </c>
      <c r="AF79" s="1">
        <f>VLOOKUP(A79,[1]Sheet!$A:$AH,33,0)</f>
        <v>14</v>
      </c>
      <c r="AG79" s="1">
        <f>VLOOKUP(A79,[1]Sheet!$A:$AH,34,0)</f>
        <v>126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 t="s">
        <v>122</v>
      </c>
      <c r="B80" s="1" t="s">
        <v>46</v>
      </c>
      <c r="C80" s="1">
        <v>690</v>
      </c>
      <c r="D80" s="1"/>
      <c r="E80" s="22">
        <f>420+E81</f>
        <v>525</v>
      </c>
      <c r="F80" s="22">
        <f>180+F81</f>
        <v>645</v>
      </c>
      <c r="G80" s="6">
        <v>1</v>
      </c>
      <c r="H80" s="1">
        <v>180</v>
      </c>
      <c r="I80" s="1" t="s">
        <v>37</v>
      </c>
      <c r="J80" s="1">
        <v>421</v>
      </c>
      <c r="K80" s="1">
        <f t="shared" si="34"/>
        <v>104</v>
      </c>
      <c r="L80" s="1"/>
      <c r="M80" s="1"/>
      <c r="N80" s="1">
        <v>180</v>
      </c>
      <c r="O80" s="1">
        <f t="shared" si="35"/>
        <v>105</v>
      </c>
      <c r="P80" s="5">
        <f>15*O80-N80-F80</f>
        <v>750</v>
      </c>
      <c r="Q80" s="5">
        <f t="shared" si="37"/>
        <v>780</v>
      </c>
      <c r="R80" s="5"/>
      <c r="S80" s="1"/>
      <c r="T80" s="1">
        <f t="shared" si="38"/>
        <v>15.285714285714286</v>
      </c>
      <c r="U80" s="1">
        <f t="shared" si="39"/>
        <v>7.8571428571428568</v>
      </c>
      <c r="V80" s="1">
        <v>103</v>
      </c>
      <c r="W80" s="1">
        <v>103.90600000000001</v>
      </c>
      <c r="X80" s="1">
        <v>106</v>
      </c>
      <c r="Y80" s="1">
        <v>107</v>
      </c>
      <c r="Z80" s="1">
        <v>117.1</v>
      </c>
      <c r="AA80" s="1" t="s">
        <v>74</v>
      </c>
      <c r="AB80" s="1">
        <f t="shared" si="40"/>
        <v>750</v>
      </c>
      <c r="AC80" s="6">
        <v>5</v>
      </c>
      <c r="AD80" s="13">
        <f t="shared" si="41"/>
        <v>156</v>
      </c>
      <c r="AE80" s="1">
        <f t="shared" si="42"/>
        <v>780</v>
      </c>
      <c r="AF80" s="1">
        <f>VLOOKUP(A80,[1]Sheet!$A:$AH,33,0)</f>
        <v>12</v>
      </c>
      <c r="AG80" s="1">
        <f>VLOOKUP(A80,[1]Sheet!$A:$AH,34,0)</f>
        <v>84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8" t="s">
        <v>123</v>
      </c>
      <c r="B81" s="18" t="s">
        <v>46</v>
      </c>
      <c r="C81" s="18">
        <v>110</v>
      </c>
      <c r="D81" s="24">
        <v>480</v>
      </c>
      <c r="E81" s="22">
        <v>105</v>
      </c>
      <c r="F81" s="22">
        <v>465</v>
      </c>
      <c r="G81" s="19">
        <v>0</v>
      </c>
      <c r="H81" s="18" t="e">
        <v>#N/A</v>
      </c>
      <c r="I81" s="18" t="s">
        <v>35</v>
      </c>
      <c r="J81" s="18">
        <v>110</v>
      </c>
      <c r="K81" s="18">
        <f t="shared" si="34"/>
        <v>-5</v>
      </c>
      <c r="L81" s="18"/>
      <c r="M81" s="18"/>
      <c r="N81" s="18"/>
      <c r="O81" s="18">
        <f t="shared" si="35"/>
        <v>21</v>
      </c>
      <c r="P81" s="20"/>
      <c r="Q81" s="20"/>
      <c r="R81" s="20"/>
      <c r="S81" s="18"/>
      <c r="T81" s="18">
        <f t="shared" si="38"/>
        <v>22.142857142857142</v>
      </c>
      <c r="U81" s="18">
        <f t="shared" si="39"/>
        <v>22.142857142857142</v>
      </c>
      <c r="V81" s="18">
        <v>55</v>
      </c>
      <c r="W81" s="18">
        <v>68.905999999999992</v>
      </c>
      <c r="X81" s="18">
        <v>14</v>
      </c>
      <c r="Y81" s="18">
        <v>0</v>
      </c>
      <c r="Z81" s="18">
        <v>11</v>
      </c>
      <c r="AA81" s="24" t="s">
        <v>72</v>
      </c>
      <c r="AB81" s="18">
        <f t="shared" si="40"/>
        <v>0</v>
      </c>
      <c r="AC81" s="19">
        <v>0</v>
      </c>
      <c r="AD81" s="21"/>
      <c r="AE81" s="18"/>
      <c r="AF81" s="18"/>
      <c r="AG81" s="18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 t="s">
        <v>124</v>
      </c>
      <c r="B82" s="1" t="s">
        <v>34</v>
      </c>
      <c r="C82" s="1">
        <v>260</v>
      </c>
      <c r="D82" s="1"/>
      <c r="E82" s="1">
        <v>228</v>
      </c>
      <c r="F82" s="1">
        <v>2</v>
      </c>
      <c r="G82" s="6">
        <v>0.14000000000000001</v>
      </c>
      <c r="H82" s="1">
        <v>180</v>
      </c>
      <c r="I82" s="1" t="s">
        <v>37</v>
      </c>
      <c r="J82" s="1">
        <v>260</v>
      </c>
      <c r="K82" s="1">
        <f t="shared" si="34"/>
        <v>-32</v>
      </c>
      <c r="L82" s="1"/>
      <c r="M82" s="1"/>
      <c r="N82" s="1">
        <v>792</v>
      </c>
      <c r="O82" s="1">
        <f t="shared" si="35"/>
        <v>45.6</v>
      </c>
      <c r="P82" s="5"/>
      <c r="Q82" s="5">
        <f>AD82*AC82</f>
        <v>0</v>
      </c>
      <c r="R82" s="5"/>
      <c r="S82" s="1"/>
      <c r="T82" s="1">
        <f t="shared" si="38"/>
        <v>17.412280701754387</v>
      </c>
      <c r="U82" s="1">
        <f t="shared" si="39"/>
        <v>17.412280701754387</v>
      </c>
      <c r="V82" s="1">
        <v>71.2</v>
      </c>
      <c r="W82" s="1">
        <v>0</v>
      </c>
      <c r="X82" s="1">
        <v>19.2</v>
      </c>
      <c r="Y82" s="1">
        <v>31.8</v>
      </c>
      <c r="Z82" s="1">
        <v>31.2</v>
      </c>
      <c r="AA82" s="1"/>
      <c r="AB82" s="1">
        <f t="shared" si="40"/>
        <v>0</v>
      </c>
      <c r="AC82" s="6">
        <v>22</v>
      </c>
      <c r="AD82" s="13">
        <f>MROUND(P82,AC82*AF82)/AC82</f>
        <v>0</v>
      </c>
      <c r="AE82" s="1">
        <f>AD82*AC82*G82</f>
        <v>0</v>
      </c>
      <c r="AF82" s="1">
        <f>VLOOKUP(A82,[1]Sheet!$A:$AH,33,0)</f>
        <v>12</v>
      </c>
      <c r="AG82" s="1">
        <f>VLOOKUP(A82,[1]Sheet!$A:$AH,34,0)</f>
        <v>84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6"/>
      <c r="AD83" s="13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6"/>
      <c r="AD84" s="13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6"/>
      <c r="AD85" s="13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6"/>
      <c r="AD86" s="13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6"/>
      <c r="AD87" s="13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6"/>
      <c r="AD88" s="13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6"/>
      <c r="AD89" s="13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6"/>
      <c r="AD90" s="13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6"/>
      <c r="AD91" s="13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6"/>
      <c r="AD92" s="1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6"/>
      <c r="AD93" s="13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6"/>
      <c r="AD94" s="13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6"/>
      <c r="AD95" s="13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6"/>
      <c r="AD96" s="13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6"/>
      <c r="AD97" s="1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6"/>
      <c r="AD98" s="13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6"/>
      <c r="AD99" s="13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6"/>
      <c r="AD100" s="13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6"/>
      <c r="AD101" s="13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6"/>
      <c r="AD102" s="1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6"/>
      <c r="AD103" s="13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6"/>
      <c r="AD104" s="13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6"/>
      <c r="AD105" s="13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6"/>
      <c r="AD106" s="13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6"/>
      <c r="AD107" s="1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6"/>
      <c r="AD108" s="13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6"/>
      <c r="AD109" s="13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6"/>
      <c r="AD110" s="13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6"/>
      <c r="AD111" s="13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6"/>
      <c r="AD112" s="13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6"/>
      <c r="AD113" s="13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6"/>
      <c r="AD114" s="13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6"/>
      <c r="AD115" s="13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6"/>
      <c r="AD116" s="13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6"/>
      <c r="AD117" s="13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6"/>
      <c r="AD118" s="13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6"/>
      <c r="AD119" s="13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6"/>
      <c r="AD120" s="13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6"/>
      <c r="AD121" s="13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6"/>
      <c r="AD122" s="13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6"/>
      <c r="AD123" s="13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6"/>
      <c r="AD124" s="13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6"/>
      <c r="AD125" s="13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6"/>
      <c r="AD126" s="13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6"/>
      <c r="AD127" s="1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6"/>
      <c r="AD128" s="13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6"/>
      <c r="AD129" s="13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6"/>
      <c r="AD130" s="13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6"/>
      <c r="AD131" s="13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6"/>
      <c r="AD132" s="13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6"/>
      <c r="AD133" s="13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6"/>
      <c r="AD134" s="13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6"/>
      <c r="AD135" s="13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6"/>
      <c r="AD136" s="13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6"/>
      <c r="AD137" s="13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6"/>
      <c r="AD138" s="13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6"/>
      <c r="AD139" s="13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6"/>
      <c r="AD140" s="13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6"/>
      <c r="AD141" s="13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6"/>
      <c r="AD142" s="13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6"/>
      <c r="AD143" s="13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6"/>
      <c r="AD144" s="13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6"/>
      <c r="AD145" s="13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6"/>
      <c r="AD146" s="13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6"/>
      <c r="AD147" s="13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6"/>
      <c r="AD148" s="13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6"/>
      <c r="AD149" s="13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6"/>
      <c r="AD150" s="13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6"/>
      <c r="AD151" s="13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6"/>
      <c r="AD152" s="13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6"/>
      <c r="AD153" s="1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6"/>
      <c r="AD154" s="13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6"/>
      <c r="AD155" s="13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6"/>
      <c r="AD156" s="13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6"/>
      <c r="AD157" s="13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6"/>
      <c r="AD158" s="13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6"/>
      <c r="AD159" s="13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6"/>
      <c r="AD160" s="13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6"/>
      <c r="AD161" s="13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6"/>
      <c r="AD162" s="13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6"/>
      <c r="AD163" s="13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6"/>
      <c r="AD164" s="13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6"/>
      <c r="AD165" s="13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6"/>
      <c r="AD166" s="13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6"/>
      <c r="AD167" s="13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6"/>
      <c r="AD168" s="13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6"/>
      <c r="AD169" s="13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6"/>
      <c r="AD170" s="13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6"/>
      <c r="AD171" s="13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6"/>
      <c r="AD172" s="13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6"/>
      <c r="AD173" s="13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6"/>
      <c r="AD174" s="13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6"/>
      <c r="AD175" s="13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6"/>
      <c r="AD176" s="13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6"/>
      <c r="AD177" s="13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6"/>
      <c r="AD178" s="13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6"/>
      <c r="AD179" s="13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6"/>
      <c r="AD180" s="13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6"/>
      <c r="AD181" s="13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6"/>
      <c r="AD182" s="13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6"/>
      <c r="AD183" s="13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6"/>
      <c r="AD184" s="13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6"/>
      <c r="AD185" s="13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6"/>
      <c r="AD186" s="13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6"/>
      <c r="AD187" s="13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6"/>
      <c r="AD188" s="13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6"/>
      <c r="AD189" s="13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6"/>
      <c r="AD190" s="13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6"/>
      <c r="AD191" s="13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6"/>
      <c r="AD192" s="13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6"/>
      <c r="AD193" s="13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6"/>
      <c r="AD194" s="13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6"/>
      <c r="AD195" s="13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6"/>
      <c r="AD196" s="13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6"/>
      <c r="AD197" s="13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6"/>
      <c r="AD198" s="13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6"/>
      <c r="AD199" s="13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6"/>
      <c r="AD200" s="13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6"/>
      <c r="AD201" s="13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6"/>
      <c r="AD202" s="13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6"/>
      <c r="AD203" s="13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6"/>
      <c r="AD204" s="13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6"/>
      <c r="AD205" s="13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6"/>
      <c r="AD206" s="13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6"/>
      <c r="AD207" s="13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6"/>
      <c r="AD208" s="13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6"/>
      <c r="AD209" s="13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6"/>
      <c r="AD210" s="13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6"/>
      <c r="AD211" s="13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6"/>
      <c r="AD212" s="13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6"/>
      <c r="AD213" s="13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6"/>
      <c r="AD214" s="13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6"/>
      <c r="AD215" s="13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6"/>
      <c r="AD216" s="13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6"/>
      <c r="AD217" s="13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6"/>
      <c r="AD218" s="13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6"/>
      <c r="AD219" s="13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6"/>
      <c r="AD220" s="13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6"/>
      <c r="AD221" s="13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6"/>
      <c r="AD222" s="13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6"/>
      <c r="AD223" s="13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6"/>
      <c r="AD224" s="13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6"/>
      <c r="AD225" s="13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6"/>
      <c r="AD226" s="13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6"/>
      <c r="AD227" s="13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6"/>
      <c r="AD228" s="13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6"/>
      <c r="AD229" s="13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6"/>
      <c r="AD230" s="13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6"/>
      <c r="AD231" s="13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6"/>
      <c r="AD232" s="13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6"/>
      <c r="AD233" s="13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6"/>
      <c r="AD234" s="13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6"/>
      <c r="AD235" s="13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6"/>
      <c r="AD236" s="13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6"/>
      <c r="AD237" s="13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6"/>
      <c r="AD238" s="13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6"/>
      <c r="AD239" s="13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6"/>
      <c r="AD240" s="13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6"/>
      <c r="AD241" s="13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6"/>
      <c r="AD242" s="13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6"/>
      <c r="AD243" s="13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6"/>
      <c r="AD244" s="13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6"/>
      <c r="AD245" s="13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6"/>
      <c r="AD246" s="13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6"/>
      <c r="AD247" s="13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6"/>
      <c r="AD248" s="13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6"/>
      <c r="AD249" s="13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6"/>
      <c r="AD250" s="13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6"/>
      <c r="AD251" s="13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6"/>
      <c r="AD252" s="13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6"/>
      <c r="AD253" s="13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6"/>
      <c r="AD254" s="13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6"/>
      <c r="AD255" s="13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6"/>
      <c r="AD256" s="13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6"/>
      <c r="AD257" s="13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6"/>
      <c r="AD258" s="13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6"/>
      <c r="AD259" s="13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6"/>
      <c r="AD260" s="13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6"/>
      <c r="AD261" s="13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6"/>
      <c r="AD262" s="13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6"/>
      <c r="AD263" s="13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6"/>
      <c r="AD264" s="13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6"/>
      <c r="AD265" s="13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6"/>
      <c r="AD266" s="13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6"/>
      <c r="AD267" s="13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6"/>
      <c r="AD268" s="13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6"/>
      <c r="AD269" s="13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6"/>
      <c r="AD270" s="13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6"/>
      <c r="AD271" s="13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6"/>
      <c r="AD272" s="13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6"/>
      <c r="AD273" s="13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6"/>
      <c r="AD274" s="13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6"/>
      <c r="AD275" s="13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6"/>
      <c r="AD276" s="13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6"/>
      <c r="AD277" s="13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6"/>
      <c r="AD278" s="13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6"/>
      <c r="AD279" s="13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6"/>
      <c r="AD280" s="13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6"/>
      <c r="AD281" s="13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6"/>
      <c r="AD282" s="13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6"/>
      <c r="AD283" s="13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6"/>
      <c r="AD284" s="13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6"/>
      <c r="AD285" s="13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6"/>
      <c r="AD286" s="13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6"/>
      <c r="AD287" s="13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6"/>
      <c r="AD288" s="13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6"/>
      <c r="AD289" s="13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6"/>
      <c r="AD290" s="13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6"/>
      <c r="AD291" s="13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6"/>
      <c r="AD292" s="13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6"/>
      <c r="AD293" s="13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6"/>
      <c r="AD294" s="13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6"/>
      <c r="AD295" s="13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6"/>
      <c r="AD296" s="13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6"/>
      <c r="AD297" s="13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6"/>
      <c r="AD298" s="13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6"/>
      <c r="AD299" s="13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6"/>
      <c r="AD300" s="13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6"/>
      <c r="AD301" s="13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6"/>
      <c r="AD302" s="13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6"/>
      <c r="AD303" s="13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6"/>
      <c r="AD304" s="13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6"/>
      <c r="AD305" s="13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6"/>
      <c r="AD306" s="13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6"/>
      <c r="AD307" s="13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6"/>
      <c r="AD308" s="13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6"/>
      <c r="AD309" s="13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6"/>
      <c r="AD310" s="13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6"/>
      <c r="AD311" s="13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6"/>
      <c r="AD312" s="13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6"/>
      <c r="AD313" s="13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6"/>
      <c r="AD314" s="13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6"/>
      <c r="AD315" s="13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6"/>
      <c r="AD316" s="13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6"/>
      <c r="AD317" s="13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6"/>
      <c r="AD318" s="13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6"/>
      <c r="AD319" s="13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6"/>
      <c r="AD320" s="13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6"/>
      <c r="AD321" s="13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6"/>
      <c r="AD322" s="13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6"/>
      <c r="AD323" s="13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6"/>
      <c r="AD324" s="13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6"/>
      <c r="AD325" s="13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6"/>
      <c r="AD326" s="13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6"/>
      <c r="AD327" s="13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6"/>
      <c r="AD328" s="13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6"/>
      <c r="AD329" s="13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6"/>
      <c r="AD330" s="13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6"/>
      <c r="AD331" s="13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6"/>
      <c r="AD332" s="13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6"/>
      <c r="AD333" s="13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6"/>
      <c r="AD334" s="13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6"/>
      <c r="AD335" s="13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6"/>
      <c r="AD336" s="13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6"/>
      <c r="AD337" s="13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6"/>
      <c r="AD338" s="13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6"/>
      <c r="AD339" s="13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6"/>
      <c r="AD340" s="13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6"/>
      <c r="AD341" s="13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6"/>
      <c r="AD342" s="13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6"/>
      <c r="AD343" s="13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6"/>
      <c r="AD344" s="13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6"/>
      <c r="AD345" s="13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6"/>
      <c r="AD346" s="13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6"/>
      <c r="AD347" s="13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6"/>
      <c r="AD348" s="13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6"/>
      <c r="AD349" s="13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6"/>
      <c r="AD350" s="13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6"/>
      <c r="AD351" s="13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6"/>
      <c r="AD352" s="13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6"/>
      <c r="AD353" s="13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6"/>
      <c r="AD354" s="13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6"/>
      <c r="AD355" s="13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6"/>
      <c r="AD356" s="13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6"/>
      <c r="AD357" s="13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6"/>
      <c r="AD358" s="13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6"/>
      <c r="AD359" s="13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6"/>
      <c r="AD360" s="13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6"/>
      <c r="AD361" s="13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6"/>
      <c r="AD362" s="13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6"/>
      <c r="AD363" s="13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6"/>
      <c r="AD364" s="13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6"/>
      <c r="AD365" s="13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6"/>
      <c r="AD366" s="13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6"/>
      <c r="AD367" s="13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6"/>
      <c r="AD368" s="13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6"/>
      <c r="AD369" s="13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6"/>
      <c r="AD370" s="13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6"/>
      <c r="AD371" s="13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6"/>
      <c r="AD372" s="13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6"/>
      <c r="AD373" s="13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6"/>
      <c r="AD374" s="13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6"/>
      <c r="AD375" s="13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6"/>
      <c r="AD376" s="13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6"/>
      <c r="AD377" s="13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6"/>
      <c r="AD378" s="13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6"/>
      <c r="AD379" s="13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6"/>
      <c r="AD380" s="13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6"/>
      <c r="AD381" s="13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6"/>
      <c r="AD382" s="13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6"/>
      <c r="AD383" s="13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6"/>
      <c r="AD384" s="13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6"/>
      <c r="AD385" s="13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6"/>
      <c r="AD386" s="13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6"/>
      <c r="AD387" s="13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6"/>
      <c r="AD388" s="13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6"/>
      <c r="AD389" s="13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6"/>
      <c r="AD390" s="13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6"/>
      <c r="AD391" s="13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6"/>
      <c r="AD392" s="13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6"/>
      <c r="AD393" s="13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6"/>
      <c r="AD394" s="13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6"/>
      <c r="AD395" s="13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6"/>
      <c r="AD396" s="13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6"/>
      <c r="AD397" s="13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6"/>
      <c r="AD398" s="13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6"/>
      <c r="AD399" s="13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6"/>
      <c r="AD400" s="13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6"/>
      <c r="AD401" s="13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6"/>
      <c r="AD402" s="13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6"/>
      <c r="AD403" s="13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6"/>
      <c r="AD404" s="13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6"/>
      <c r="AD405" s="13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6"/>
      <c r="AD406" s="13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6"/>
      <c r="AD407" s="13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6"/>
      <c r="AD408" s="13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6"/>
      <c r="AD409" s="13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6"/>
      <c r="AD410" s="13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6"/>
      <c r="AD411" s="13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6"/>
      <c r="AD412" s="13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6"/>
      <c r="AD413" s="13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6"/>
      <c r="AD414" s="13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6"/>
      <c r="AD415" s="13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6"/>
      <c r="AD416" s="13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6"/>
      <c r="AD417" s="13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6"/>
      <c r="AD418" s="13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6"/>
      <c r="AD419" s="13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6"/>
      <c r="AD420" s="13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6"/>
      <c r="AD421" s="13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6"/>
      <c r="AD422" s="13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6"/>
      <c r="AD423" s="13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6"/>
      <c r="AD424" s="13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6"/>
      <c r="AD425" s="13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6"/>
      <c r="AD426" s="13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6"/>
      <c r="AD427" s="13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6"/>
      <c r="AD428" s="13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6"/>
      <c r="AD429" s="13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6"/>
      <c r="AD430" s="13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6"/>
      <c r="AD431" s="13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6"/>
      <c r="AD432" s="13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6"/>
      <c r="AD433" s="13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6"/>
      <c r="AD434" s="13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6"/>
      <c r="AD435" s="13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6"/>
      <c r="AD436" s="13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6"/>
      <c r="AD437" s="13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6"/>
      <c r="AD438" s="13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6"/>
      <c r="AD439" s="13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6"/>
      <c r="AD440" s="13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6"/>
      <c r="AD441" s="13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6"/>
      <c r="AD442" s="13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6"/>
      <c r="AD443" s="13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6"/>
      <c r="AD444" s="13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6"/>
      <c r="AD445" s="13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6"/>
      <c r="AD446" s="13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6"/>
      <c r="AD447" s="13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6"/>
      <c r="AD448" s="13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6"/>
      <c r="AD449" s="13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6"/>
      <c r="AD450" s="13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6"/>
      <c r="AD451" s="13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6"/>
      <c r="AD452" s="13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6"/>
      <c r="AD453" s="13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6"/>
      <c r="AD454" s="13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6"/>
      <c r="AD455" s="13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6"/>
      <c r="AD456" s="13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6"/>
      <c r="AD457" s="13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6"/>
      <c r="AD458" s="13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6"/>
      <c r="AD459" s="13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6"/>
      <c r="AD460" s="13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6"/>
      <c r="AD461" s="13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6"/>
      <c r="AD462" s="13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6"/>
      <c r="AD463" s="13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6"/>
      <c r="AD464" s="13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6"/>
      <c r="AD465" s="13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6"/>
      <c r="AD466" s="13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6"/>
      <c r="AD467" s="13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6"/>
      <c r="AD468" s="13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6"/>
      <c r="AD469" s="13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6"/>
      <c r="AD470" s="13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6"/>
      <c r="AD471" s="13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6"/>
      <c r="AD472" s="13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6"/>
      <c r="AD473" s="13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6"/>
      <c r="AD474" s="13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6"/>
      <c r="AD475" s="13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6"/>
      <c r="AD476" s="13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6"/>
      <c r="AD477" s="13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6"/>
      <c r="AD478" s="13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6"/>
      <c r="AD479" s="13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6"/>
      <c r="AD480" s="13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6"/>
      <c r="AD481" s="13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6"/>
      <c r="AD482" s="13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6"/>
      <c r="AD483" s="13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6"/>
      <c r="AD484" s="13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6"/>
      <c r="AD485" s="13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6"/>
      <c r="AD486" s="13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6"/>
      <c r="AD487" s="13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6"/>
      <c r="AD488" s="13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6"/>
      <c r="AD489" s="13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6"/>
      <c r="AD490" s="13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6"/>
      <c r="AD491" s="13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6"/>
      <c r="AD492" s="13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6"/>
      <c r="AD493" s="13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6"/>
      <c r="AD494" s="13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6"/>
      <c r="AD495" s="13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6"/>
      <c r="AD496" s="13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</sheetData>
  <autoFilter ref="A3:AG82" xr:uid="{7B2EECF4-AE08-4518-A297-086EF7573796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2024-10-03T08:40:42Z</dcterms:created>
  <dcterms:modified xsi:type="dcterms:W3CDTF">2024-10-04T08:57:06Z</dcterms:modified>
</cp:coreProperties>
</file>