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0,24 ПОКОМ ЗПФ филиалы\"/>
    </mc:Choice>
  </mc:AlternateContent>
  <xr:revisionPtr revIDLastSave="0" documentId="13_ncr:1_{5F60EFB8-3324-47D7-AEDE-48327DBE6B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F75" i="1"/>
  <c r="E75" i="1"/>
  <c r="F43" i="1"/>
  <c r="E43" i="1"/>
  <c r="O43" i="1" s="1"/>
  <c r="F36" i="1"/>
  <c r="E36" i="1"/>
  <c r="E21" i="1"/>
  <c r="O21" i="1" s="1"/>
  <c r="AB21" i="1" s="1"/>
  <c r="AG77" i="1"/>
  <c r="AF77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1" i="1"/>
  <c r="AF41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4" i="1"/>
  <c r="AF24" i="1"/>
  <c r="AG23" i="1"/>
  <c r="AF23" i="1"/>
  <c r="AG22" i="1"/>
  <c r="AF22" i="1"/>
  <c r="AG21" i="1"/>
  <c r="AF21" i="1"/>
  <c r="AD21" i="1" s="1"/>
  <c r="AG20" i="1"/>
  <c r="AF20" i="1"/>
  <c r="AG19" i="1"/>
  <c r="AF19" i="1"/>
  <c r="AG17" i="1"/>
  <c r="AF17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D7" i="1" s="1"/>
  <c r="AG6" i="1"/>
  <c r="AF6" i="1"/>
  <c r="AB13" i="1"/>
  <c r="AB18" i="1"/>
  <c r="AB25" i="1"/>
  <c r="AB40" i="1"/>
  <c r="AB42" i="1"/>
  <c r="AB58" i="1"/>
  <c r="AB63" i="1"/>
  <c r="AB76" i="1"/>
  <c r="O7" i="1"/>
  <c r="AB7" i="1" s="1"/>
  <c r="O8" i="1"/>
  <c r="O9" i="1"/>
  <c r="O10" i="1"/>
  <c r="U10" i="1" s="1"/>
  <c r="O11" i="1"/>
  <c r="P11" i="1" s="1"/>
  <c r="O12" i="1"/>
  <c r="U12" i="1" s="1"/>
  <c r="O13" i="1"/>
  <c r="O14" i="1"/>
  <c r="AB14" i="1" s="1"/>
  <c r="O15" i="1"/>
  <c r="O16" i="1"/>
  <c r="U16" i="1" s="1"/>
  <c r="O17" i="1"/>
  <c r="O18" i="1"/>
  <c r="U18" i="1" s="1"/>
  <c r="O19" i="1"/>
  <c r="P19" i="1" s="1"/>
  <c r="AB19" i="1" s="1"/>
  <c r="O20" i="1"/>
  <c r="U20" i="1" s="1"/>
  <c r="O22" i="1"/>
  <c r="O23" i="1"/>
  <c r="AB23" i="1" s="1"/>
  <c r="O24" i="1"/>
  <c r="P24" i="1" s="1"/>
  <c r="O25" i="1"/>
  <c r="U25" i="1" s="1"/>
  <c r="O26" i="1"/>
  <c r="O27" i="1"/>
  <c r="U27" i="1" s="1"/>
  <c r="O28" i="1"/>
  <c r="O29" i="1"/>
  <c r="U29" i="1" s="1"/>
  <c r="O30" i="1"/>
  <c r="O31" i="1"/>
  <c r="U31" i="1" s="1"/>
  <c r="O32" i="1"/>
  <c r="O33" i="1"/>
  <c r="U33" i="1" s="1"/>
  <c r="O34" i="1"/>
  <c r="O35" i="1"/>
  <c r="U35" i="1" s="1"/>
  <c r="O36" i="1"/>
  <c r="O37" i="1"/>
  <c r="U37" i="1" s="1"/>
  <c r="O38" i="1"/>
  <c r="O39" i="1"/>
  <c r="U39" i="1" s="1"/>
  <c r="O40" i="1"/>
  <c r="U40" i="1" s="1"/>
  <c r="O41" i="1"/>
  <c r="O42" i="1"/>
  <c r="U42" i="1" s="1"/>
  <c r="O44" i="1"/>
  <c r="U44" i="1" s="1"/>
  <c r="O45" i="1"/>
  <c r="O46" i="1"/>
  <c r="O47" i="1"/>
  <c r="O48" i="1"/>
  <c r="U48" i="1" s="1"/>
  <c r="O49" i="1"/>
  <c r="O50" i="1"/>
  <c r="U50" i="1" s="1"/>
  <c r="O51" i="1"/>
  <c r="O52" i="1"/>
  <c r="U52" i="1" s="1"/>
  <c r="O53" i="1"/>
  <c r="O54" i="1"/>
  <c r="U54" i="1" s="1"/>
  <c r="O55" i="1"/>
  <c r="O56" i="1"/>
  <c r="U56" i="1" s="1"/>
  <c r="O57" i="1"/>
  <c r="O58" i="1"/>
  <c r="U58" i="1" s="1"/>
  <c r="O59" i="1"/>
  <c r="O60" i="1"/>
  <c r="U60" i="1" s="1"/>
  <c r="O61" i="1"/>
  <c r="O62" i="1"/>
  <c r="O63" i="1"/>
  <c r="U63" i="1" s="1"/>
  <c r="O64" i="1"/>
  <c r="U64" i="1" s="1"/>
  <c r="O65" i="1"/>
  <c r="O66" i="1"/>
  <c r="U66" i="1" s="1"/>
  <c r="O67" i="1"/>
  <c r="O68" i="1"/>
  <c r="U68" i="1" s="1"/>
  <c r="O69" i="1"/>
  <c r="O70" i="1"/>
  <c r="U70" i="1" s="1"/>
  <c r="O71" i="1"/>
  <c r="O72" i="1"/>
  <c r="O73" i="1"/>
  <c r="P73" i="1" s="1"/>
  <c r="O74" i="1"/>
  <c r="U74" i="1" s="1"/>
  <c r="O75" i="1"/>
  <c r="O76" i="1"/>
  <c r="U76" i="1" s="1"/>
  <c r="O77" i="1"/>
  <c r="P77" i="1" s="1"/>
  <c r="O6" i="1"/>
  <c r="U72" i="1" l="1"/>
  <c r="P72" i="1"/>
  <c r="U62" i="1"/>
  <c r="P62" i="1"/>
  <c r="U46" i="1"/>
  <c r="P46" i="1"/>
  <c r="AB46" i="1" s="1"/>
  <c r="U8" i="1"/>
  <c r="P8" i="1"/>
  <c r="AD8" i="1" s="1"/>
  <c r="AE8" i="1" s="1"/>
  <c r="U41" i="1"/>
  <c r="P41" i="1"/>
  <c r="AB41" i="1" s="1"/>
  <c r="P9" i="1"/>
  <c r="AB9" i="1" s="1"/>
  <c r="P35" i="1"/>
  <c r="AB35" i="1" s="1"/>
  <c r="P70" i="1"/>
  <c r="AB70" i="1" s="1"/>
  <c r="AB11" i="1"/>
  <c r="AD9" i="1"/>
  <c r="AE9" i="1" s="1"/>
  <c r="AD19" i="1"/>
  <c r="AE19" i="1" s="1"/>
  <c r="P10" i="1"/>
  <c r="AD10" i="1" s="1"/>
  <c r="AD11" i="1"/>
  <c r="AE11" i="1" s="1"/>
  <c r="P20" i="1"/>
  <c r="AD20" i="1" s="1"/>
  <c r="P37" i="1"/>
  <c r="AB37" i="1" s="1"/>
  <c r="AD62" i="1"/>
  <c r="AE62" i="1" s="1"/>
  <c r="AD52" i="1"/>
  <c r="Q52" i="1" s="1"/>
  <c r="T52" i="1" s="1"/>
  <c r="AD14" i="1"/>
  <c r="Q14" i="1" s="1"/>
  <c r="T14" i="1" s="1"/>
  <c r="AD23" i="1"/>
  <c r="Q23" i="1" s="1"/>
  <c r="T23" i="1" s="1"/>
  <c r="AD6" i="1"/>
  <c r="Q6" i="1" s="1"/>
  <c r="U77" i="1"/>
  <c r="AB77" i="1"/>
  <c r="P75" i="1"/>
  <c r="U73" i="1"/>
  <c r="AD73" i="1"/>
  <c r="U71" i="1"/>
  <c r="P71" i="1"/>
  <c r="AD71" i="1" s="1"/>
  <c r="U69" i="1"/>
  <c r="P69" i="1"/>
  <c r="AD69" i="1" s="1"/>
  <c r="U67" i="1"/>
  <c r="P67" i="1"/>
  <c r="AD67" i="1" s="1"/>
  <c r="U65" i="1"/>
  <c r="P65" i="1"/>
  <c r="AD65" i="1" s="1"/>
  <c r="U61" i="1"/>
  <c r="AB61" i="1"/>
  <c r="U59" i="1"/>
  <c r="AB59" i="1"/>
  <c r="U57" i="1"/>
  <c r="P57" i="1"/>
  <c r="AD57" i="1" s="1"/>
  <c r="U55" i="1"/>
  <c r="U53" i="1"/>
  <c r="U51" i="1"/>
  <c r="P51" i="1"/>
  <c r="AD51" i="1" s="1"/>
  <c r="U49" i="1"/>
  <c r="U47" i="1"/>
  <c r="P47" i="1"/>
  <c r="AB47" i="1" s="1"/>
  <c r="U45" i="1"/>
  <c r="U38" i="1"/>
  <c r="AB38" i="1"/>
  <c r="AB36" i="1"/>
  <c r="U34" i="1"/>
  <c r="AB34" i="1"/>
  <c r="U32" i="1"/>
  <c r="AB32" i="1"/>
  <c r="U30" i="1"/>
  <c r="AB30" i="1"/>
  <c r="U28" i="1"/>
  <c r="AB28" i="1"/>
  <c r="U26" i="1"/>
  <c r="P26" i="1"/>
  <c r="AB26" i="1" s="1"/>
  <c r="U24" i="1"/>
  <c r="AD24" i="1"/>
  <c r="U22" i="1"/>
  <c r="P22" i="1"/>
  <c r="AD22" i="1" s="1"/>
  <c r="AE22" i="1" s="1"/>
  <c r="AD12" i="1"/>
  <c r="AE12" i="1" s="1"/>
  <c r="AD60" i="1"/>
  <c r="AB60" i="1"/>
  <c r="AB16" i="1"/>
  <c r="P44" i="1"/>
  <c r="AB44" i="1" s="1"/>
  <c r="AB48" i="1"/>
  <c r="AB50" i="1"/>
  <c r="AB52" i="1"/>
  <c r="AB54" i="1"/>
  <c r="AB56" i="1"/>
  <c r="AB64" i="1"/>
  <c r="P66" i="1"/>
  <c r="AB66" i="1" s="1"/>
  <c r="AB68" i="1"/>
  <c r="AB72" i="1"/>
  <c r="P74" i="1"/>
  <c r="AB74" i="1" s="1"/>
  <c r="Q19" i="1"/>
  <c r="T19" i="1" s="1"/>
  <c r="AD15" i="1"/>
  <c r="AB15" i="1"/>
  <c r="AD17" i="1"/>
  <c r="AB17" i="1"/>
  <c r="AD27" i="1"/>
  <c r="AB27" i="1"/>
  <c r="AD29" i="1"/>
  <c r="AB29" i="1"/>
  <c r="AD31" i="1"/>
  <c r="AB31" i="1"/>
  <c r="AD33" i="1"/>
  <c r="AB33" i="1"/>
  <c r="AD39" i="1"/>
  <c r="AB39" i="1"/>
  <c r="AD43" i="1"/>
  <c r="AB43" i="1"/>
  <c r="AD45" i="1"/>
  <c r="AB45" i="1"/>
  <c r="AD49" i="1"/>
  <c r="AB49" i="1"/>
  <c r="AD53" i="1"/>
  <c r="AB53" i="1"/>
  <c r="AD55" i="1"/>
  <c r="AB55" i="1"/>
  <c r="AB24" i="1"/>
  <c r="AB12" i="1"/>
  <c r="AE7" i="1"/>
  <c r="Q7" i="1"/>
  <c r="T7" i="1" s="1"/>
  <c r="AE21" i="1"/>
  <c r="Q21" i="1"/>
  <c r="T21" i="1" s="1"/>
  <c r="Q22" i="1"/>
  <c r="T22" i="1" s="1"/>
  <c r="AB6" i="1"/>
  <c r="U75" i="1"/>
  <c r="U43" i="1"/>
  <c r="U36" i="1"/>
  <c r="T76" i="1"/>
  <c r="U6" i="1"/>
  <c r="T58" i="1"/>
  <c r="T25" i="1"/>
  <c r="T18" i="1"/>
  <c r="T63" i="1"/>
  <c r="T42" i="1"/>
  <c r="T40" i="1"/>
  <c r="U23" i="1"/>
  <c r="U21" i="1"/>
  <c r="U19" i="1"/>
  <c r="U17" i="1"/>
  <c r="U15" i="1"/>
  <c r="U14" i="1"/>
  <c r="U13" i="1"/>
  <c r="T13" i="1"/>
  <c r="U11" i="1"/>
  <c r="U9" i="1"/>
  <c r="U7" i="1"/>
  <c r="AD47" i="1" l="1"/>
  <c r="Q11" i="1"/>
  <c r="T11" i="1" s="1"/>
  <c r="AD35" i="1"/>
  <c r="AE35" i="1" s="1"/>
  <c r="AB69" i="1"/>
  <c r="AD37" i="1"/>
  <c r="Q37" i="1" s="1"/>
  <c r="T37" i="1" s="1"/>
  <c r="AB8" i="1"/>
  <c r="Q9" i="1"/>
  <c r="T9" i="1" s="1"/>
  <c r="AE14" i="1"/>
  <c r="AB51" i="1"/>
  <c r="AE23" i="1"/>
  <c r="Q8" i="1"/>
  <c r="T8" i="1" s="1"/>
  <c r="AB73" i="1"/>
  <c r="AB65" i="1"/>
  <c r="AE6" i="1"/>
  <c r="AB10" i="1"/>
  <c r="AB20" i="1"/>
  <c r="AB71" i="1"/>
  <c r="AB67" i="1"/>
  <c r="AB57" i="1"/>
  <c r="AB62" i="1"/>
  <c r="AD70" i="1"/>
  <c r="AE52" i="1"/>
  <c r="AD61" i="1"/>
  <c r="AD44" i="1"/>
  <c r="AE24" i="1"/>
  <c r="Q24" i="1"/>
  <c r="T24" i="1" s="1"/>
  <c r="AE20" i="1"/>
  <c r="Q20" i="1"/>
  <c r="T20" i="1" s="1"/>
  <c r="AD72" i="1"/>
  <c r="AD64" i="1"/>
  <c r="AD54" i="1"/>
  <c r="AD46" i="1"/>
  <c r="AD36" i="1"/>
  <c r="AD28" i="1"/>
  <c r="AD34" i="1"/>
  <c r="AD26" i="1"/>
  <c r="Q62" i="1"/>
  <c r="T62" i="1" s="1"/>
  <c r="Q12" i="1"/>
  <c r="T12" i="1" s="1"/>
  <c r="AB22" i="1"/>
  <c r="AE60" i="1"/>
  <c r="Q60" i="1"/>
  <c r="T60" i="1" s="1"/>
  <c r="AD75" i="1"/>
  <c r="AB75" i="1"/>
  <c r="AE10" i="1"/>
  <c r="Q10" i="1"/>
  <c r="T10" i="1" s="1"/>
  <c r="AD77" i="1"/>
  <c r="AD68" i="1"/>
  <c r="AD59" i="1"/>
  <c r="AD50" i="1"/>
  <c r="AD41" i="1"/>
  <c r="AD32" i="1"/>
  <c r="AD74" i="1"/>
  <c r="AD66" i="1"/>
  <c r="AD56" i="1"/>
  <c r="AD48" i="1"/>
  <c r="AD38" i="1"/>
  <c r="AD30" i="1"/>
  <c r="AD16" i="1"/>
  <c r="AE73" i="1"/>
  <c r="Q73" i="1"/>
  <c r="T73" i="1" s="1"/>
  <c r="AE71" i="1"/>
  <c r="Q71" i="1"/>
  <c r="T71" i="1" s="1"/>
  <c r="AE69" i="1"/>
  <c r="Q69" i="1"/>
  <c r="T69" i="1" s="1"/>
  <c r="AE67" i="1"/>
  <c r="Q67" i="1"/>
  <c r="T67" i="1" s="1"/>
  <c r="AE65" i="1"/>
  <c r="Q65" i="1"/>
  <c r="T65" i="1" s="1"/>
  <c r="AE57" i="1"/>
  <c r="Q57" i="1"/>
  <c r="T57" i="1" s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45" i="1"/>
  <c r="Q45" i="1"/>
  <c r="T45" i="1" s="1"/>
  <c r="AE43" i="1"/>
  <c r="Q43" i="1"/>
  <c r="T43" i="1" s="1"/>
  <c r="AE39" i="1"/>
  <c r="Q39" i="1"/>
  <c r="T39" i="1" s="1"/>
  <c r="AE37" i="1"/>
  <c r="AE33" i="1"/>
  <c r="Q33" i="1"/>
  <c r="T33" i="1" s="1"/>
  <c r="AE31" i="1"/>
  <c r="Q31" i="1"/>
  <c r="T31" i="1" s="1"/>
  <c r="AE29" i="1"/>
  <c r="Q29" i="1"/>
  <c r="T29" i="1" s="1"/>
  <c r="AE27" i="1"/>
  <c r="Q27" i="1"/>
  <c r="T27" i="1" s="1"/>
  <c r="AE17" i="1"/>
  <c r="Q17" i="1"/>
  <c r="T17" i="1" s="1"/>
  <c r="AE15" i="1"/>
  <c r="Q15" i="1"/>
  <c r="T15" i="1" s="1"/>
  <c r="T6" i="1"/>
  <c r="Q35" i="1" l="1"/>
  <c r="T35" i="1" s="1"/>
  <c r="Q44" i="1"/>
  <c r="T44" i="1" s="1"/>
  <c r="AE44" i="1"/>
  <c r="Q61" i="1"/>
  <c r="T61" i="1" s="1"/>
  <c r="AE61" i="1"/>
  <c r="Q70" i="1"/>
  <c r="T70" i="1" s="1"/>
  <c r="AE70" i="1"/>
  <c r="Q16" i="1"/>
  <c r="T16" i="1" s="1"/>
  <c r="AE16" i="1"/>
  <c r="Q38" i="1"/>
  <c r="T38" i="1" s="1"/>
  <c r="AE38" i="1"/>
  <c r="Q56" i="1"/>
  <c r="T56" i="1" s="1"/>
  <c r="AE56" i="1"/>
  <c r="Q74" i="1"/>
  <c r="T74" i="1" s="1"/>
  <c r="AE74" i="1"/>
  <c r="Q41" i="1"/>
  <c r="T41" i="1" s="1"/>
  <c r="AE41" i="1"/>
  <c r="Q59" i="1"/>
  <c r="T59" i="1" s="1"/>
  <c r="AE59" i="1"/>
  <c r="Q77" i="1"/>
  <c r="T77" i="1" s="1"/>
  <c r="AE77" i="1"/>
  <c r="AE75" i="1"/>
  <c r="Q75" i="1"/>
  <c r="T75" i="1" s="1"/>
  <c r="Q26" i="1"/>
  <c r="T26" i="1" s="1"/>
  <c r="AE26" i="1"/>
  <c r="Q28" i="1"/>
  <c r="T28" i="1" s="1"/>
  <c r="AE28" i="1"/>
  <c r="Q46" i="1"/>
  <c r="T46" i="1" s="1"/>
  <c r="AE46" i="1"/>
  <c r="Q64" i="1"/>
  <c r="T64" i="1" s="1"/>
  <c r="AE64" i="1"/>
  <c r="Q30" i="1"/>
  <c r="T30" i="1" s="1"/>
  <c r="AE30" i="1"/>
  <c r="Q48" i="1"/>
  <c r="T48" i="1" s="1"/>
  <c r="AE48" i="1"/>
  <c r="Q66" i="1"/>
  <c r="T66" i="1" s="1"/>
  <c r="AE66" i="1"/>
  <c r="Q32" i="1"/>
  <c r="T32" i="1" s="1"/>
  <c r="AE32" i="1"/>
  <c r="Q50" i="1"/>
  <c r="T50" i="1" s="1"/>
  <c r="AE50" i="1"/>
  <c r="Q68" i="1"/>
  <c r="T68" i="1" s="1"/>
  <c r="AE68" i="1"/>
  <c r="Q34" i="1"/>
  <c r="T34" i="1" s="1"/>
  <c r="AE34" i="1"/>
  <c r="Q36" i="1"/>
  <c r="T36" i="1" s="1"/>
  <c r="AE36" i="1"/>
  <c r="Q54" i="1"/>
  <c r="T54" i="1" s="1"/>
  <c r="AE54" i="1"/>
  <c r="Q72" i="1"/>
  <c r="T72" i="1" s="1"/>
  <c r="AE72" i="1"/>
  <c r="Q5" i="1" l="1"/>
  <c r="K77" i="1" l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B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<sst xmlns="http://schemas.openxmlformats.org/spreadsheetml/2006/main" count="306" uniqueCount="139">
  <si>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</si>
  <si>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</si>
  <si>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</si>
  <si>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</si>
  <si>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</si>
  <si>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</si>
  <si>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</si>
  <si>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</si>
  <si>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</si>
  <si>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</si>
  <si>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</si>
  <si>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</si>
  <si>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</si>
  <si>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</si>
  <si>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</si>
  <si>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</si>
  <si>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</si>
  <si>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</si>
  <si>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</si>
  <si>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</si>
  <si>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</si>
  <si>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</si>
  <si>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</si>
  <si>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</si>
  <si>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</si>
  <si>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</si>
  <si>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</si>
  <si>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03,10,</t>
  </si>
  <si>
    <t>26,09,</t>
  </si>
  <si>
    <t>19,09,</t>
  </si>
  <si>
    <t>12,09,</t>
  </si>
  <si>
    <t>05,09,</t>
  </si>
  <si>
    <t>29,08,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</si>
  <si>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</si>
  <si>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</si>
  <si>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</si>
  <si>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</si>
  <si>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</si>
  <si>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</si>
  <si>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</si>
  <si>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</si>
  <si>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</si>
  <si>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</si>
  <si>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 ТМ Зареченские .  Поком</t>
  </si>
  <si>
    <t>кг</t>
  </si>
  <si>
    <t>нет в матрице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</si>
  <si>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</si>
  <si>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</si>
  <si>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</si>
  <si>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</si>
  <si>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</si>
  <si>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</si>
  <si>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"Фрайпики" 3,7кг ВЕС,  ПОКОМ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</si>
  <si>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</si>
  <si>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</si>
  <si>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</si>
  <si>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</si>
  <si>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</si>
  <si>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</si>
  <si>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</si>
  <si>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</si>
  <si>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</si>
  <si>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</si>
  <si>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</si>
  <si>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</si>
  <si>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</si>
  <si>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</si>
  <si>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</si>
  <si>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</si>
  <si>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</si>
  <si>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</si>
  <si>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нет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</si>
  <si>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</si>
  <si>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</si>
  <si>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есть дубль / нужно увеличить продажи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</si>
  <si>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</si>
  <si>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</si>
  <si>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</si>
  <si>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</si>
  <si>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</si>
  <si>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дубль / нужно увеличить продажи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</si>
  <si>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</si>
  <si>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</si>
  <si>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дубль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</si>
  <si>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</si>
  <si>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</si>
  <si>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</si>
  <si>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</si>
  <si>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</si>
  <si>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</si>
  <si>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</si>
  <si>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</si>
  <si>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</si>
  <si>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</si>
  <si>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СПАР</t>
  </si>
  <si>
    <t>Пельмени Медвежьи ушки с фермерской свининой и говядиной Малые флоу-пак классическая 0,7 кг  Поком</t>
  </si>
  <si>
    <t>нужно увеличить продажи / Акция сеть "Спар" на октябрь 2024г.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</si>
  <si>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</si>
  <si>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</si>
  <si>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</si>
  <si>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</si>
  <si>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</si>
  <si>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</si>
  <si>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</si>
  <si>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</si>
  <si>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нужно увеличить продажи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</si>
  <si>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</si>
  <si>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</si>
  <si>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</si>
  <si>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</si>
  <si>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</si>
  <si>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</si>
  <si>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</si>
  <si>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</si>
  <si>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</si>
  <si>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</si>
  <si>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</si>
  <si>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</si>
  <si>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</si>
  <si>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</si>
  <si>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</si>
  <si>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</si>
  <si>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</si>
  <si>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</si>
  <si>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</si>
  <si>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</si>
  <si>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</si>
  <si>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</si>
  <si>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вместо жар-болов / есть дубль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</si>
  <si>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</si>
  <si>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</si>
  <si>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</si>
  <si>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от завода (СОСГ)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</si>
  <si>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ротация на мини-пиццу</t>
    </r>
  </si>
  <si>
    <t>вместо фрайпиков / есть дубль</t>
  </si>
  <si>
    <t>сети / 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</si>
  <si>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</si>
  <si>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 / СПАР</t>
    </r>
  </si>
  <si>
    <t>07,09,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</si>
</sst>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8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6,09,24%20&#1083;&#1075;&#1088;&#1089;&#1095;%20&#1087;&#1086;&#1082;%20&#1079;&#1087;&#1092;%20&#1086;&#1090;%20&#1047;&#1072;&#1076;&#1091;&#108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потребность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26,09,</v>
          </cell>
          <cell r="W4" t="str">
            <v>19,09,</v>
          </cell>
          <cell r="X4" t="str">
            <v>12,09,</v>
          </cell>
          <cell r="Y4" t="str">
            <v>05,09,</v>
          </cell>
          <cell r="Z4" t="str">
            <v>29,08,</v>
          </cell>
          <cell r="AA4" t="str">
            <v>22,08,</v>
          </cell>
          <cell r="AE4" t="str">
            <v>30,09,</v>
          </cell>
        </row>
        <row r="5">
          <cell r="E5">
            <v>14786.6</v>
          </cell>
          <cell r="F5">
            <v>37444.100000000006</v>
          </cell>
          <cell r="J5">
            <v>15039.8</v>
          </cell>
          <cell r="K5">
            <v>-253.20000000000005</v>
          </cell>
          <cell r="L5">
            <v>0</v>
          </cell>
          <cell r="M5">
            <v>0</v>
          </cell>
          <cell r="N5">
            <v>0</v>
          </cell>
          <cell r="O5">
            <v>2957.3199999999993</v>
          </cell>
          <cell r="P5">
            <v>8955.14</v>
          </cell>
          <cell r="Q5">
            <v>7889.5800000000017</v>
          </cell>
          <cell r="R5">
            <v>8473.7999999999993</v>
          </cell>
          <cell r="S5">
            <v>200</v>
          </cell>
          <cell r="W5">
            <v>3540.1800000000003</v>
          </cell>
          <cell r="X5">
            <v>3437.7200000000007</v>
          </cell>
          <cell r="Y5">
            <v>2708.1799999999994</v>
          </cell>
          <cell r="Z5">
            <v>2660.9799999999991</v>
          </cell>
          <cell r="AA5">
            <v>2699.8999999999996</v>
          </cell>
          <cell r="AC5">
            <v>4801.1020000000008</v>
          </cell>
          <cell r="AE5">
            <v>1152</v>
          </cell>
          <cell r="AF5">
            <v>4987.079999999999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426</v>
          </cell>
          <cell r="D6">
            <v>168</v>
          </cell>
          <cell r="E6">
            <v>119</v>
          </cell>
          <cell r="F6">
            <v>376</v>
          </cell>
          <cell r="G6">
            <v>0.3</v>
          </cell>
          <cell r="H6">
            <v>180</v>
          </cell>
          <cell r="I6" t="str">
            <v>матрица</v>
          </cell>
          <cell r="J6">
            <v>119</v>
          </cell>
          <cell r="K6">
            <v>0</v>
          </cell>
          <cell r="O6">
            <v>23.8</v>
          </cell>
          <cell r="R6">
            <v>0</v>
          </cell>
          <cell r="U6">
            <v>15.798319327731091</v>
          </cell>
          <cell r="V6">
            <v>15.798319327731091</v>
          </cell>
          <cell r="W6">
            <v>35.799999999999997</v>
          </cell>
          <cell r="X6">
            <v>34</v>
          </cell>
          <cell r="Y6">
            <v>20.2</v>
          </cell>
          <cell r="Z6">
            <v>23.8</v>
          </cell>
          <cell r="AA6">
            <v>23.8</v>
          </cell>
          <cell r="AC6">
            <v>0</v>
          </cell>
          <cell r="AD6">
            <v>12</v>
          </cell>
          <cell r="AE6">
            <v>0</v>
          </cell>
          <cell r="AF6">
            <v>0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1595</v>
          </cell>
          <cell r="E7">
            <v>400</v>
          </cell>
          <cell r="F7">
            <v>1024</v>
          </cell>
          <cell r="G7">
            <v>0.3</v>
          </cell>
          <cell r="H7">
            <v>180</v>
          </cell>
          <cell r="I7" t="str">
            <v>матрица</v>
          </cell>
          <cell r="J7">
            <v>400</v>
          </cell>
          <cell r="K7">
            <v>0</v>
          </cell>
          <cell r="O7">
            <v>80</v>
          </cell>
          <cell r="P7">
            <v>96</v>
          </cell>
          <cell r="Q7">
            <v>96</v>
          </cell>
          <cell r="R7">
            <v>168</v>
          </cell>
          <cell r="U7">
            <v>14.9</v>
          </cell>
          <cell r="V7">
            <v>12.8</v>
          </cell>
          <cell r="W7">
            <v>78.8</v>
          </cell>
          <cell r="X7">
            <v>116</v>
          </cell>
          <cell r="Y7">
            <v>60.2</v>
          </cell>
          <cell r="Z7">
            <v>68.400000000000006</v>
          </cell>
          <cell r="AA7">
            <v>59.2</v>
          </cell>
          <cell r="AC7">
            <v>28.799999999999997</v>
          </cell>
          <cell r="AD7">
            <v>12</v>
          </cell>
          <cell r="AE7">
            <v>14</v>
          </cell>
          <cell r="AF7">
            <v>50.4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2178</v>
          </cell>
          <cell r="D8">
            <v>336</v>
          </cell>
          <cell r="E8">
            <v>503</v>
          </cell>
          <cell r="F8">
            <v>1730</v>
          </cell>
          <cell r="G8">
            <v>0.3</v>
          </cell>
          <cell r="H8">
            <v>180</v>
          </cell>
          <cell r="I8" t="str">
            <v>матрица</v>
          </cell>
          <cell r="J8">
            <v>502</v>
          </cell>
          <cell r="K8">
            <v>1</v>
          </cell>
          <cell r="O8">
            <v>100.6</v>
          </cell>
          <cell r="R8">
            <v>0</v>
          </cell>
          <cell r="T8" t="str">
            <v>Акция сеть "Спар" на октябрь 2024г.</v>
          </cell>
          <cell r="U8">
            <v>17.196819085487078</v>
          </cell>
          <cell r="V8">
            <v>17.196819085487078</v>
          </cell>
          <cell r="W8">
            <v>158.4</v>
          </cell>
          <cell r="X8">
            <v>177.4</v>
          </cell>
          <cell r="Y8">
            <v>129.19999999999999</v>
          </cell>
          <cell r="Z8">
            <v>133.4</v>
          </cell>
          <cell r="AA8">
            <v>130.6</v>
          </cell>
          <cell r="AB8" t="str">
            <v>Акция сеть "Спар" на октябрь 2024г.</v>
          </cell>
          <cell r="AC8">
            <v>0</v>
          </cell>
          <cell r="AD8">
            <v>12</v>
          </cell>
          <cell r="AE8">
            <v>0</v>
          </cell>
          <cell r="AF8">
            <v>0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450</v>
          </cell>
          <cell r="D9">
            <v>844</v>
          </cell>
          <cell r="E9">
            <v>300</v>
          </cell>
          <cell r="F9">
            <v>951</v>
          </cell>
          <cell r="G9">
            <v>0.3</v>
          </cell>
          <cell r="H9">
            <v>180</v>
          </cell>
          <cell r="I9" t="str">
            <v>матрица</v>
          </cell>
          <cell r="J9">
            <v>300</v>
          </cell>
          <cell r="K9">
            <v>0</v>
          </cell>
          <cell r="O9">
            <v>60</v>
          </cell>
          <cell r="R9">
            <v>0</v>
          </cell>
          <cell r="U9">
            <v>15.85</v>
          </cell>
          <cell r="V9">
            <v>15.85</v>
          </cell>
          <cell r="W9">
            <v>93.6</v>
          </cell>
          <cell r="X9">
            <v>67.8</v>
          </cell>
          <cell r="Y9">
            <v>57</v>
          </cell>
          <cell r="Z9">
            <v>64.8</v>
          </cell>
          <cell r="AA9">
            <v>68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2073</v>
          </cell>
          <cell r="D10">
            <v>504</v>
          </cell>
          <cell r="E10">
            <v>723</v>
          </cell>
          <cell r="F10">
            <v>1602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723</v>
          </cell>
          <cell r="K10">
            <v>0</v>
          </cell>
          <cell r="O10">
            <v>144.6</v>
          </cell>
          <cell r="P10">
            <v>422.39999999999986</v>
          </cell>
          <cell r="Q10">
            <v>422.39999999999986</v>
          </cell>
          <cell r="R10">
            <v>504</v>
          </cell>
          <cell r="U10">
            <v>14.564315352697095</v>
          </cell>
          <cell r="V10">
            <v>11.078838174273859</v>
          </cell>
          <cell r="W10">
            <v>164.6</v>
          </cell>
          <cell r="X10">
            <v>192.6</v>
          </cell>
          <cell r="Y10">
            <v>146.80000000000001</v>
          </cell>
          <cell r="Z10">
            <v>116.2</v>
          </cell>
          <cell r="AA10">
            <v>104.6</v>
          </cell>
          <cell r="AC10">
            <v>126.71999999999996</v>
          </cell>
          <cell r="AD10">
            <v>12</v>
          </cell>
          <cell r="AE10">
            <v>42</v>
          </cell>
          <cell r="AF10">
            <v>151.19999999999999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192</v>
          </cell>
          <cell r="D11">
            <v>672</v>
          </cell>
          <cell r="E11">
            <v>121</v>
          </cell>
          <cell r="F11">
            <v>671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137</v>
          </cell>
          <cell r="K11">
            <v>-16</v>
          </cell>
          <cell r="O11">
            <v>24.2</v>
          </cell>
          <cell r="R11">
            <v>0</v>
          </cell>
          <cell r="U11">
            <v>27.727272727272727</v>
          </cell>
          <cell r="V11">
            <v>27.727272727272727</v>
          </cell>
          <cell r="W11">
            <v>63.2</v>
          </cell>
          <cell r="X11">
            <v>26.4</v>
          </cell>
          <cell r="Y11">
            <v>33.799999999999997</v>
          </cell>
          <cell r="Z11">
            <v>42.8</v>
          </cell>
          <cell r="AA11">
            <v>35.4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778</v>
          </cell>
          <cell r="D12">
            <v>280</v>
          </cell>
          <cell r="E12">
            <v>346</v>
          </cell>
          <cell r="F12">
            <v>534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376</v>
          </cell>
          <cell r="K12">
            <v>-30</v>
          </cell>
          <cell r="O12">
            <v>69.2</v>
          </cell>
          <cell r="P12">
            <v>434.80000000000007</v>
          </cell>
          <cell r="Q12">
            <v>365.6</v>
          </cell>
          <cell r="R12">
            <v>420</v>
          </cell>
          <cell r="U12">
            <v>13.786127167630058</v>
          </cell>
          <cell r="V12">
            <v>7.7167630057803462</v>
          </cell>
          <cell r="W12">
            <v>65.599999999999994</v>
          </cell>
          <cell r="X12">
            <v>65.2</v>
          </cell>
          <cell r="Y12">
            <v>35.6</v>
          </cell>
          <cell r="Z12">
            <v>33.200000000000003</v>
          </cell>
          <cell r="AA12">
            <v>34.799999999999997</v>
          </cell>
          <cell r="AC12">
            <v>131.61600000000001</v>
          </cell>
          <cell r="AD12">
            <v>10</v>
          </cell>
          <cell r="AE12">
            <v>42</v>
          </cell>
          <cell r="AF12">
            <v>151.19999999999999</v>
          </cell>
          <cell r="AG12">
            <v>14</v>
          </cell>
          <cell r="AH12">
            <v>70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D13">
            <v>12</v>
          </cell>
          <cell r="G13">
            <v>0</v>
          </cell>
          <cell r="H13">
            <v>180</v>
          </cell>
          <cell r="I13" t="str">
            <v>нет в матрице</v>
          </cell>
          <cell r="J13">
            <v>32</v>
          </cell>
          <cell r="K13">
            <v>-32</v>
          </cell>
          <cell r="O13">
            <v>0</v>
          </cell>
          <cell r="U13" t="e">
            <v>#DIV/0!</v>
          </cell>
          <cell r="V13" t="e">
            <v>#DIV/0!</v>
          </cell>
          <cell r="W13">
            <v>17.399999999999999</v>
          </cell>
          <cell r="X13">
            <v>1.2</v>
          </cell>
          <cell r="Y13">
            <v>11.4</v>
          </cell>
          <cell r="Z13">
            <v>0</v>
          </cell>
          <cell r="AA13">
            <v>5.4</v>
          </cell>
          <cell r="AB13" t="str">
            <v>ротация завода на мини-шарики</v>
          </cell>
          <cell r="AD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264.60000000000002</v>
          </cell>
          <cell r="E14">
            <v>40.700000000000003</v>
          </cell>
          <cell r="F14">
            <v>220.2</v>
          </cell>
          <cell r="G14">
            <v>1</v>
          </cell>
          <cell r="H14">
            <v>180</v>
          </cell>
          <cell r="I14" t="str">
            <v>матрица</v>
          </cell>
          <cell r="J14">
            <v>42</v>
          </cell>
          <cell r="K14">
            <v>-1.2999999999999972</v>
          </cell>
          <cell r="O14">
            <v>8.14</v>
          </cell>
          <cell r="R14">
            <v>0</v>
          </cell>
          <cell r="U14">
            <v>27.051597051597049</v>
          </cell>
          <cell r="V14">
            <v>27.051597051597049</v>
          </cell>
          <cell r="W14">
            <v>5.18</v>
          </cell>
          <cell r="X14">
            <v>7.02</v>
          </cell>
          <cell r="Y14">
            <v>5.18</v>
          </cell>
          <cell r="Z14">
            <v>2.96</v>
          </cell>
          <cell r="AA14">
            <v>4.4400000000000004</v>
          </cell>
          <cell r="AB14" t="str">
            <v>нужно увеличить продажи!!!</v>
          </cell>
          <cell r="AC14">
            <v>0</v>
          </cell>
          <cell r="AD14">
            <v>3.7</v>
          </cell>
          <cell r="AE14">
            <v>0</v>
          </cell>
          <cell r="AF14">
            <v>0</v>
          </cell>
          <cell r="AG14">
            <v>14</v>
          </cell>
          <cell r="AH14">
            <v>126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D15">
            <v>1.9</v>
          </cell>
          <cell r="E15">
            <v>1.9</v>
          </cell>
          <cell r="G15">
            <v>0</v>
          </cell>
          <cell r="H15">
            <v>180</v>
          </cell>
          <cell r="I15" t="str">
            <v>нет в матрице</v>
          </cell>
          <cell r="K15">
            <v>1.9</v>
          </cell>
          <cell r="O15">
            <v>0.38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D15">
            <v>0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374</v>
          </cell>
          <cell r="D16">
            <v>168</v>
          </cell>
          <cell r="E16">
            <v>224</v>
          </cell>
          <cell r="F16">
            <v>282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212</v>
          </cell>
          <cell r="K16">
            <v>12</v>
          </cell>
          <cell r="O16">
            <v>44.8</v>
          </cell>
          <cell r="P16">
            <v>345.19999999999993</v>
          </cell>
          <cell r="Q16">
            <v>300.39999999999998</v>
          </cell>
          <cell r="R16">
            <v>336</v>
          </cell>
          <cell r="U16">
            <v>13.794642857142858</v>
          </cell>
          <cell r="V16">
            <v>6.2946428571428577</v>
          </cell>
          <cell r="W16">
            <v>38.4</v>
          </cell>
          <cell r="X16">
            <v>39.799999999999997</v>
          </cell>
          <cell r="Y16">
            <v>32.4</v>
          </cell>
          <cell r="Z16">
            <v>44</v>
          </cell>
          <cell r="AA16">
            <v>31.4</v>
          </cell>
          <cell r="AC16">
            <v>75.099999999999994</v>
          </cell>
          <cell r="AD16">
            <v>12</v>
          </cell>
          <cell r="AE16">
            <v>28</v>
          </cell>
          <cell r="AF16">
            <v>84</v>
          </cell>
          <cell r="AG16">
            <v>14</v>
          </cell>
          <cell r="AH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601</v>
          </cell>
          <cell r="D17">
            <v>336</v>
          </cell>
          <cell r="E17">
            <v>150</v>
          </cell>
          <cell r="F17">
            <v>648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150</v>
          </cell>
          <cell r="K17">
            <v>0</v>
          </cell>
          <cell r="O17">
            <v>30</v>
          </cell>
          <cell r="R17">
            <v>0</v>
          </cell>
          <cell r="U17">
            <v>21.6</v>
          </cell>
          <cell r="V17">
            <v>21.6</v>
          </cell>
          <cell r="W17">
            <v>52.6</v>
          </cell>
          <cell r="X17">
            <v>46.6</v>
          </cell>
          <cell r="Y17">
            <v>35.4</v>
          </cell>
          <cell r="Z17">
            <v>33</v>
          </cell>
          <cell r="AA17">
            <v>36</v>
          </cell>
          <cell r="AC17">
            <v>0</v>
          </cell>
          <cell r="AD17">
            <v>12</v>
          </cell>
          <cell r="AE17">
            <v>0</v>
          </cell>
          <cell r="AF17">
            <v>0</v>
          </cell>
          <cell r="AG17">
            <v>14</v>
          </cell>
          <cell r="AH17">
            <v>70</v>
          </cell>
        </row>
        <row r="18">
          <cell r="A18" t="str">
            <v>Мини-пицца с ветчиной и сыром ТМ Зареченские продукты. ВЕС  Поком</v>
          </cell>
          <cell r="B18" t="str">
            <v>кг</v>
          </cell>
          <cell r="D18">
            <v>42</v>
          </cell>
          <cell r="F18">
            <v>42</v>
          </cell>
          <cell r="G18">
            <v>1</v>
          </cell>
          <cell r="H18">
            <v>180</v>
          </cell>
          <cell r="I18" t="str">
            <v>матрица</v>
          </cell>
          <cell r="K18">
            <v>0</v>
          </cell>
          <cell r="O18">
            <v>0</v>
          </cell>
          <cell r="R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вместо фрай-пиццы</v>
          </cell>
          <cell r="AC18">
            <v>0</v>
          </cell>
          <cell r="AD18">
            <v>3</v>
          </cell>
          <cell r="AE18">
            <v>0</v>
          </cell>
          <cell r="AF18">
            <v>0</v>
          </cell>
          <cell r="AG18">
            <v>14</v>
          </cell>
          <cell r="AH18">
            <v>126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D19">
            <v>11.1</v>
          </cell>
          <cell r="E19">
            <v>3.7</v>
          </cell>
          <cell r="G19">
            <v>0</v>
          </cell>
          <cell r="H19">
            <v>180</v>
          </cell>
          <cell r="I19" t="str">
            <v>нет в матрице</v>
          </cell>
          <cell r="J19">
            <v>5</v>
          </cell>
          <cell r="K19">
            <v>-1.2999999999999998</v>
          </cell>
          <cell r="O19">
            <v>0.74</v>
          </cell>
          <cell r="U19">
            <v>0</v>
          </cell>
          <cell r="V19">
            <v>0</v>
          </cell>
          <cell r="W19">
            <v>5.92</v>
          </cell>
          <cell r="X19">
            <v>5.18</v>
          </cell>
          <cell r="Y19">
            <v>10.36</v>
          </cell>
          <cell r="Z19">
            <v>8.879999999999999</v>
          </cell>
          <cell r="AA19">
            <v>5.92</v>
          </cell>
          <cell r="AB19" t="str">
            <v>ротация на мини-сосиски</v>
          </cell>
          <cell r="AD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418.1</v>
          </cell>
          <cell r="D20">
            <v>155.4</v>
          </cell>
          <cell r="E20">
            <v>196.1</v>
          </cell>
          <cell r="F20">
            <v>336.7</v>
          </cell>
          <cell r="G20">
            <v>1</v>
          </cell>
          <cell r="H20">
            <v>180</v>
          </cell>
          <cell r="I20" t="str">
            <v>матрица</v>
          </cell>
          <cell r="J20">
            <v>195.9</v>
          </cell>
          <cell r="K20">
            <v>0.19999999999998863</v>
          </cell>
          <cell r="O20">
            <v>39.22</v>
          </cell>
          <cell r="P20">
            <v>212.37999999999994</v>
          </cell>
          <cell r="Q20">
            <v>173.16000000000003</v>
          </cell>
          <cell r="R20">
            <v>155.4</v>
          </cell>
          <cell r="U20">
            <v>12.547169811320755</v>
          </cell>
          <cell r="V20">
            <v>8.584905660377359</v>
          </cell>
          <cell r="W20">
            <v>39.22</v>
          </cell>
          <cell r="X20">
            <v>38.840000000000003</v>
          </cell>
          <cell r="Y20">
            <v>13.92</v>
          </cell>
          <cell r="Z20">
            <v>0</v>
          </cell>
          <cell r="AA20">
            <v>0</v>
          </cell>
          <cell r="AB20" t="str">
            <v>вместо фрайпиков</v>
          </cell>
          <cell r="AC20">
            <v>173.16000000000003</v>
          </cell>
          <cell r="AD20">
            <v>3.7</v>
          </cell>
          <cell r="AE20">
            <v>42</v>
          </cell>
          <cell r="AF20">
            <v>155.4</v>
          </cell>
          <cell r="AG20">
            <v>14</v>
          </cell>
          <cell r="AH20">
            <v>126</v>
          </cell>
        </row>
        <row r="21">
          <cell r="A21" t="str">
            <v>Мини-чебуреки с мясом ТМ Зареченские ТС Зареченские продукты.  Поком</v>
          </cell>
          <cell r="B21" t="str">
            <v>кг</v>
          </cell>
          <cell r="C21">
            <v>341.5</v>
          </cell>
          <cell r="D21">
            <v>330</v>
          </cell>
          <cell r="E21">
            <v>197.5</v>
          </cell>
          <cell r="F21">
            <v>429.5</v>
          </cell>
          <cell r="G21">
            <v>1</v>
          </cell>
          <cell r="H21">
            <v>180</v>
          </cell>
          <cell r="I21" t="str">
            <v>матрица</v>
          </cell>
          <cell r="J21">
            <v>185.2</v>
          </cell>
          <cell r="K21">
            <v>12.300000000000011</v>
          </cell>
          <cell r="O21">
            <v>39.5</v>
          </cell>
          <cell r="P21">
            <v>123.5</v>
          </cell>
          <cell r="Q21">
            <v>84</v>
          </cell>
          <cell r="R21">
            <v>66</v>
          </cell>
          <cell r="U21">
            <v>12.544303797468354</v>
          </cell>
          <cell r="V21">
            <v>10.873417721518987</v>
          </cell>
          <cell r="W21">
            <v>44.8</v>
          </cell>
          <cell r="X21">
            <v>38.5</v>
          </cell>
          <cell r="Y21">
            <v>2.2000000000000002</v>
          </cell>
          <cell r="Z21">
            <v>0</v>
          </cell>
          <cell r="AA21">
            <v>0</v>
          </cell>
          <cell r="AB21" t="str">
            <v>вместо жар-мени</v>
          </cell>
          <cell r="AC21">
            <v>84</v>
          </cell>
          <cell r="AD21">
            <v>5.5</v>
          </cell>
          <cell r="AE21">
            <v>12</v>
          </cell>
          <cell r="AF21">
            <v>66</v>
          </cell>
          <cell r="AG21">
            <v>12</v>
          </cell>
          <cell r="AH21">
            <v>84</v>
          </cell>
        </row>
        <row r="22">
          <cell r="A22" t="str">
            <v>Мини-шарики с курочкой и сыром ТМ Зареченские .ВЕС  Поком</v>
          </cell>
          <cell r="B22" t="str">
            <v>кг</v>
          </cell>
          <cell r="C22">
            <v>78</v>
          </cell>
          <cell r="D22">
            <v>630</v>
          </cell>
          <cell r="E22">
            <v>42</v>
          </cell>
          <cell r="F22">
            <v>627</v>
          </cell>
          <cell r="G22">
            <v>1</v>
          </cell>
          <cell r="H22">
            <v>180</v>
          </cell>
          <cell r="I22" t="str">
            <v>матрица</v>
          </cell>
          <cell r="J22">
            <v>74.2</v>
          </cell>
          <cell r="K22">
            <v>-32.200000000000003</v>
          </cell>
          <cell r="O22">
            <v>8.4</v>
          </cell>
          <cell r="R22">
            <v>0</v>
          </cell>
          <cell r="U22">
            <v>74.642857142857139</v>
          </cell>
          <cell r="V22">
            <v>74.642857142857139</v>
          </cell>
          <cell r="W22">
            <v>49.2</v>
          </cell>
          <cell r="X22">
            <v>19.7</v>
          </cell>
          <cell r="Y22">
            <v>27.6</v>
          </cell>
          <cell r="Z22">
            <v>8.4</v>
          </cell>
          <cell r="AA22">
            <v>21.14</v>
          </cell>
          <cell r="AB22" t="str">
            <v>вместо жар-болов</v>
          </cell>
          <cell r="AC22">
            <v>0</v>
          </cell>
          <cell r="AD22">
            <v>3</v>
          </cell>
          <cell r="AE22">
            <v>0</v>
          </cell>
          <cell r="AF22">
            <v>0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1014</v>
          </cell>
          <cell r="D23">
            <v>84</v>
          </cell>
          <cell r="E23">
            <v>290</v>
          </cell>
          <cell r="F23">
            <v>699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290</v>
          </cell>
          <cell r="K23">
            <v>0</v>
          </cell>
          <cell r="O23">
            <v>58</v>
          </cell>
          <cell r="P23">
            <v>113</v>
          </cell>
          <cell r="Q23">
            <v>55</v>
          </cell>
          <cell r="R23">
            <v>84</v>
          </cell>
          <cell r="T23" t="str">
            <v>Акция сеть "Спар" на октябрь 2024г.</v>
          </cell>
          <cell r="U23">
            <v>13.5</v>
          </cell>
          <cell r="V23">
            <v>12.051724137931034</v>
          </cell>
          <cell r="W23">
            <v>71.400000000000006</v>
          </cell>
          <cell r="X23">
            <v>86.2</v>
          </cell>
          <cell r="Y23">
            <v>50.4</v>
          </cell>
          <cell r="Z23">
            <v>67.8</v>
          </cell>
          <cell r="AA23">
            <v>52.4</v>
          </cell>
          <cell r="AB23" t="str">
            <v>Акция сеть "Спар" на октябрь 2024г.</v>
          </cell>
          <cell r="AC23">
            <v>13.75</v>
          </cell>
          <cell r="AD23">
            <v>6</v>
          </cell>
          <cell r="AE23">
            <v>14</v>
          </cell>
          <cell r="AF23">
            <v>21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в хруст панир со сметаной и зеленью ТМ Горячая штучка 0,25 ПОКОМ</v>
          </cell>
          <cell r="B24" t="str">
            <v>шт</v>
          </cell>
          <cell r="C24">
            <v>642</v>
          </cell>
          <cell r="D24">
            <v>504</v>
          </cell>
          <cell r="E24">
            <v>195</v>
          </cell>
          <cell r="F24">
            <v>797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195</v>
          </cell>
          <cell r="K24">
            <v>0</v>
          </cell>
          <cell r="O24">
            <v>39</v>
          </cell>
          <cell r="R24">
            <v>0</v>
          </cell>
          <cell r="U24">
            <v>20.435897435897434</v>
          </cell>
          <cell r="V24">
            <v>20.435897435897434</v>
          </cell>
          <cell r="W24">
            <v>69.2</v>
          </cell>
          <cell r="X24">
            <v>63.4</v>
          </cell>
          <cell r="Y24">
            <v>40.4</v>
          </cell>
          <cell r="Z24">
            <v>51.4</v>
          </cell>
          <cell r="AA24">
            <v>38.200000000000003</v>
          </cell>
          <cell r="AB24" t="str">
            <v>сети</v>
          </cell>
          <cell r="AC24">
            <v>0</v>
          </cell>
          <cell r="AD24">
            <v>6</v>
          </cell>
          <cell r="AE24">
            <v>0</v>
          </cell>
          <cell r="AF24">
            <v>0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со сладкой паприкой ТМ Горячая штучка ф/в 0,25 кг  ПОКОМ</v>
          </cell>
          <cell r="B25" t="str">
            <v>шт</v>
          </cell>
          <cell r="C25">
            <v>343</v>
          </cell>
          <cell r="D25">
            <v>3</v>
          </cell>
          <cell r="E25">
            <v>134</v>
          </cell>
          <cell r="F25">
            <v>190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134</v>
          </cell>
          <cell r="K25">
            <v>0</v>
          </cell>
          <cell r="O25">
            <v>26.8</v>
          </cell>
          <cell r="P25">
            <v>185.2</v>
          </cell>
          <cell r="Q25">
            <v>240</v>
          </cell>
          <cell r="R25">
            <v>252</v>
          </cell>
          <cell r="S25">
            <v>200</v>
          </cell>
          <cell r="T25" t="str">
            <v>Акция сеть "Спар" на октябрь 2024г.</v>
          </cell>
          <cell r="U25">
            <v>16.492537313432834</v>
          </cell>
          <cell r="V25">
            <v>7.08955223880597</v>
          </cell>
          <cell r="W25">
            <v>15.2</v>
          </cell>
          <cell r="X25">
            <v>28.4</v>
          </cell>
          <cell r="Y25">
            <v>15.4</v>
          </cell>
          <cell r="Z25">
            <v>19</v>
          </cell>
          <cell r="AA25">
            <v>28.4</v>
          </cell>
          <cell r="AB25" t="str">
            <v>Акция сеть "Спар" на октябрь 2024г.</v>
          </cell>
          <cell r="AC25">
            <v>60</v>
          </cell>
          <cell r="AD25">
            <v>6</v>
          </cell>
          <cell r="AE25">
            <v>42</v>
          </cell>
          <cell r="AF25">
            <v>63</v>
          </cell>
          <cell r="AG25">
            <v>14</v>
          </cell>
          <cell r="AH25">
            <v>126</v>
          </cell>
        </row>
        <row r="26">
          <cell r="A26" t="str">
            <v>Наггетсы ТМ Горячая штучка ТС Foodgital 0,25кг.  Поком</v>
          </cell>
          <cell r="B26" t="str">
            <v>шт</v>
          </cell>
          <cell r="C26">
            <v>285</v>
          </cell>
          <cell r="E26">
            <v>107</v>
          </cell>
          <cell r="F26">
            <v>146</v>
          </cell>
          <cell r="G26">
            <v>0</v>
          </cell>
          <cell r="H26">
            <v>180</v>
          </cell>
          <cell r="I26" t="str">
            <v>нет в матрице</v>
          </cell>
          <cell r="J26">
            <v>108</v>
          </cell>
          <cell r="K26">
            <v>-1</v>
          </cell>
          <cell r="O26">
            <v>21.4</v>
          </cell>
          <cell r="U26">
            <v>6.8224299065420562</v>
          </cell>
          <cell r="V26">
            <v>6.8224299065420562</v>
          </cell>
          <cell r="W26">
            <v>23.8</v>
          </cell>
          <cell r="X26">
            <v>23.4</v>
          </cell>
          <cell r="Y26">
            <v>9</v>
          </cell>
          <cell r="Z26">
            <v>1</v>
          </cell>
          <cell r="AA26">
            <v>0</v>
          </cell>
          <cell r="AB26" t="str">
            <v>нужно увеличить продажи!!! / от завода (СОСГ)</v>
          </cell>
          <cell r="AD26">
            <v>0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960</v>
          </cell>
          <cell r="D27">
            <v>216</v>
          </cell>
          <cell r="E27">
            <v>486</v>
          </cell>
          <cell r="F27">
            <v>594</v>
          </cell>
          <cell r="G27">
            <v>1</v>
          </cell>
          <cell r="H27">
            <v>180</v>
          </cell>
          <cell r="I27" t="str">
            <v>матрица</v>
          </cell>
          <cell r="J27">
            <v>481</v>
          </cell>
          <cell r="K27">
            <v>5</v>
          </cell>
          <cell r="O27">
            <v>97.2</v>
          </cell>
          <cell r="P27">
            <v>766.8</v>
          </cell>
          <cell r="Q27">
            <v>669.60000000000014</v>
          </cell>
          <cell r="R27">
            <v>648</v>
          </cell>
          <cell r="U27">
            <v>12.777777777777777</v>
          </cell>
          <cell r="V27">
            <v>6.1111111111111107</v>
          </cell>
          <cell r="W27">
            <v>79.2</v>
          </cell>
          <cell r="X27">
            <v>92.4</v>
          </cell>
          <cell r="Y27">
            <v>58.8</v>
          </cell>
          <cell r="Z27">
            <v>58.8</v>
          </cell>
          <cell r="AA27">
            <v>70.8</v>
          </cell>
          <cell r="AC27">
            <v>669.60000000000014</v>
          </cell>
          <cell r="AD27">
            <v>6</v>
          </cell>
          <cell r="AE27">
            <v>108</v>
          </cell>
          <cell r="AF27">
            <v>648</v>
          </cell>
          <cell r="AG27">
            <v>12</v>
          </cell>
          <cell r="AH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958</v>
          </cell>
          <cell r="D28">
            <v>1680</v>
          </cell>
          <cell r="E28">
            <v>716</v>
          </cell>
          <cell r="F28">
            <v>1806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705</v>
          </cell>
          <cell r="K28">
            <v>11</v>
          </cell>
          <cell r="O28">
            <v>143.19999999999999</v>
          </cell>
          <cell r="P28">
            <v>198.79999999999973</v>
          </cell>
          <cell r="Q28">
            <v>55.599999999999909</v>
          </cell>
          <cell r="R28">
            <v>0</v>
          </cell>
          <cell r="U28">
            <v>12.61173184357542</v>
          </cell>
          <cell r="V28">
            <v>12.61173184357542</v>
          </cell>
          <cell r="W28">
            <v>174.4</v>
          </cell>
          <cell r="X28">
            <v>127.6</v>
          </cell>
          <cell r="Y28">
            <v>131.6</v>
          </cell>
          <cell r="Z28">
            <v>88.6</v>
          </cell>
          <cell r="AA28">
            <v>99</v>
          </cell>
          <cell r="AC28">
            <v>13.899999999999977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1701</v>
          </cell>
          <cell r="D29">
            <v>168</v>
          </cell>
          <cell r="E29">
            <v>416</v>
          </cell>
          <cell r="F29">
            <v>1142</v>
          </cell>
          <cell r="G29">
            <v>0.25</v>
          </cell>
          <cell r="H29">
            <v>365</v>
          </cell>
          <cell r="I29" t="str">
            <v>матрица</v>
          </cell>
          <cell r="J29">
            <v>414</v>
          </cell>
          <cell r="K29">
            <v>2</v>
          </cell>
          <cell r="O29">
            <v>83.2</v>
          </cell>
          <cell r="R29">
            <v>0</v>
          </cell>
          <cell r="U29">
            <v>13.725961538461538</v>
          </cell>
          <cell r="V29">
            <v>13.725961538461538</v>
          </cell>
          <cell r="W29">
            <v>116.4</v>
          </cell>
          <cell r="X29">
            <v>144.19999999999999</v>
          </cell>
          <cell r="Y29">
            <v>86</v>
          </cell>
          <cell r="Z29">
            <v>97.8</v>
          </cell>
          <cell r="AA29">
            <v>88.2</v>
          </cell>
          <cell r="AB29" t="str">
            <v>сети</v>
          </cell>
          <cell r="AC29">
            <v>0</v>
          </cell>
          <cell r="AD29">
            <v>12</v>
          </cell>
          <cell r="AE29">
            <v>0</v>
          </cell>
          <cell r="AF29">
            <v>0</v>
          </cell>
          <cell r="AG29">
            <v>14</v>
          </cell>
          <cell r="AH29">
            <v>70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482</v>
          </cell>
          <cell r="D30">
            <v>168</v>
          </cell>
          <cell r="E30">
            <v>256</v>
          </cell>
          <cell r="F30">
            <v>366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243</v>
          </cell>
          <cell r="K30">
            <v>13</v>
          </cell>
          <cell r="O30">
            <v>51.2</v>
          </cell>
          <cell r="P30">
            <v>350.80000000000007</v>
          </cell>
          <cell r="Q30">
            <v>299.60000000000002</v>
          </cell>
          <cell r="R30">
            <v>336</v>
          </cell>
          <cell r="U30">
            <v>13.7109375</v>
          </cell>
          <cell r="V30">
            <v>7.1484375</v>
          </cell>
          <cell r="W30">
            <v>41.4</v>
          </cell>
          <cell r="X30">
            <v>42.4</v>
          </cell>
          <cell r="Y30">
            <v>46.6</v>
          </cell>
          <cell r="Z30">
            <v>43.2</v>
          </cell>
          <cell r="AA30">
            <v>48.4</v>
          </cell>
          <cell r="AC30">
            <v>74.900000000000006</v>
          </cell>
          <cell r="AD30">
            <v>12</v>
          </cell>
          <cell r="AE30">
            <v>28</v>
          </cell>
          <cell r="AF30">
            <v>84</v>
          </cell>
          <cell r="AG30">
            <v>14</v>
          </cell>
          <cell r="AH30">
            <v>70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C31">
            <v>214</v>
          </cell>
          <cell r="D31">
            <v>420</v>
          </cell>
          <cell r="E31">
            <v>193</v>
          </cell>
          <cell r="F31">
            <v>392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193</v>
          </cell>
          <cell r="K31">
            <v>0</v>
          </cell>
          <cell r="O31">
            <v>38.6</v>
          </cell>
          <cell r="P31">
            <v>148.39999999999998</v>
          </cell>
          <cell r="Q31">
            <v>148.39999999999998</v>
          </cell>
          <cell r="R31">
            <v>168</v>
          </cell>
          <cell r="U31">
            <v>14.507772020725389</v>
          </cell>
          <cell r="V31">
            <v>10.155440414507771</v>
          </cell>
          <cell r="W31">
            <v>44.2</v>
          </cell>
          <cell r="X31">
            <v>27.4</v>
          </cell>
          <cell r="Y31">
            <v>32</v>
          </cell>
          <cell r="Z31">
            <v>9.6</v>
          </cell>
          <cell r="AA31">
            <v>18</v>
          </cell>
          <cell r="AC31">
            <v>37.099999999999994</v>
          </cell>
          <cell r="AD31">
            <v>6</v>
          </cell>
          <cell r="AE31">
            <v>28</v>
          </cell>
          <cell r="AF31">
            <v>42</v>
          </cell>
          <cell r="AG31">
            <v>14</v>
          </cell>
          <cell r="AH31">
            <v>126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C32">
            <v>828</v>
          </cell>
          <cell r="D32">
            <v>168</v>
          </cell>
          <cell r="E32">
            <v>276</v>
          </cell>
          <cell r="F32">
            <v>568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290</v>
          </cell>
          <cell r="K32">
            <v>-14</v>
          </cell>
          <cell r="O32">
            <v>55.2</v>
          </cell>
          <cell r="P32">
            <v>204.80000000000007</v>
          </cell>
          <cell r="Q32">
            <v>204.80000000000007</v>
          </cell>
          <cell r="R32">
            <v>168</v>
          </cell>
          <cell r="U32">
            <v>13.333333333333332</v>
          </cell>
          <cell r="V32">
            <v>10.289855072463768</v>
          </cell>
          <cell r="W32">
            <v>55.4</v>
          </cell>
          <cell r="X32">
            <v>67.599999999999994</v>
          </cell>
          <cell r="Y32">
            <v>43.4</v>
          </cell>
          <cell r="Z32">
            <v>44.8</v>
          </cell>
          <cell r="AA32">
            <v>28.8</v>
          </cell>
          <cell r="AC32">
            <v>51.200000000000017</v>
          </cell>
          <cell r="AD32">
            <v>12</v>
          </cell>
          <cell r="AE32">
            <v>14</v>
          </cell>
          <cell r="AF32">
            <v>42</v>
          </cell>
          <cell r="AG32">
            <v>14</v>
          </cell>
          <cell r="AH32">
            <v>70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C33">
            <v>96</v>
          </cell>
          <cell r="D33">
            <v>772</v>
          </cell>
          <cell r="E33">
            <v>162</v>
          </cell>
          <cell r="F33">
            <v>680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297</v>
          </cell>
          <cell r="K33">
            <v>-135</v>
          </cell>
          <cell r="O33">
            <v>32.4</v>
          </cell>
          <cell r="R33">
            <v>0</v>
          </cell>
          <cell r="U33">
            <v>20.987654320987655</v>
          </cell>
          <cell r="V33">
            <v>20.987654320987655</v>
          </cell>
          <cell r="W33">
            <v>59.8</v>
          </cell>
          <cell r="X33">
            <v>3.6</v>
          </cell>
          <cell r="Y33">
            <v>28</v>
          </cell>
          <cell r="Z33">
            <v>6.8</v>
          </cell>
          <cell r="AA33">
            <v>13</v>
          </cell>
          <cell r="AC33">
            <v>0</v>
          </cell>
          <cell r="AD33">
            <v>8</v>
          </cell>
          <cell r="AE33">
            <v>0</v>
          </cell>
          <cell r="AF33">
            <v>0</v>
          </cell>
          <cell r="AG33">
            <v>12</v>
          </cell>
          <cell r="AH33">
            <v>84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C34">
            <v>222</v>
          </cell>
          <cell r="D34">
            <v>96</v>
          </cell>
          <cell r="E34">
            <v>109</v>
          </cell>
          <cell r="F34">
            <v>176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121</v>
          </cell>
          <cell r="K34">
            <v>-12</v>
          </cell>
          <cell r="O34">
            <v>21.8</v>
          </cell>
          <cell r="P34">
            <v>129.19999999999999</v>
          </cell>
          <cell r="Q34">
            <v>129.19999999999999</v>
          </cell>
          <cell r="R34">
            <v>96</v>
          </cell>
          <cell r="U34">
            <v>12.477064220183486</v>
          </cell>
          <cell r="V34">
            <v>8.0733944954128436</v>
          </cell>
          <cell r="W34">
            <v>15.6</v>
          </cell>
          <cell r="X34">
            <v>18.600000000000001</v>
          </cell>
          <cell r="Y34">
            <v>10</v>
          </cell>
          <cell r="Z34">
            <v>8.4</v>
          </cell>
          <cell r="AA34">
            <v>12.6</v>
          </cell>
          <cell r="AC34">
            <v>96.899999999999991</v>
          </cell>
          <cell r="AD34">
            <v>8</v>
          </cell>
          <cell r="AE34">
            <v>12</v>
          </cell>
          <cell r="AF34">
            <v>72</v>
          </cell>
          <cell r="AG34">
            <v>12</v>
          </cell>
          <cell r="AH34">
            <v>84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146</v>
          </cell>
          <cell r="K35">
            <v>-146</v>
          </cell>
          <cell r="O35">
            <v>0</v>
          </cell>
          <cell r="P35">
            <v>90</v>
          </cell>
          <cell r="Q35">
            <v>90</v>
          </cell>
          <cell r="R35">
            <v>96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в бланке</v>
          </cell>
          <cell r="AC35">
            <v>67.5</v>
          </cell>
          <cell r="AD35">
            <v>8</v>
          </cell>
          <cell r="AE35">
            <v>12</v>
          </cell>
          <cell r="AF35">
            <v>72</v>
          </cell>
          <cell r="AG35">
            <v>12</v>
          </cell>
          <cell r="AH35">
            <v>84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198</v>
          </cell>
          <cell r="D36">
            <v>96</v>
          </cell>
          <cell r="E36">
            <v>106</v>
          </cell>
          <cell r="F36">
            <v>161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106</v>
          </cell>
          <cell r="K36">
            <v>0</v>
          </cell>
          <cell r="O36">
            <v>21.2</v>
          </cell>
          <cell r="P36">
            <v>135.80000000000001</v>
          </cell>
          <cell r="Q36">
            <v>135.80000000000001</v>
          </cell>
          <cell r="R36">
            <v>96</v>
          </cell>
          <cell r="U36">
            <v>12.122641509433963</v>
          </cell>
          <cell r="V36">
            <v>7.5943396226415096</v>
          </cell>
          <cell r="W36">
            <v>15.2</v>
          </cell>
          <cell r="X36">
            <v>17</v>
          </cell>
          <cell r="Y36">
            <v>16.399999999999999</v>
          </cell>
          <cell r="Z36">
            <v>12</v>
          </cell>
          <cell r="AA36">
            <v>10.8</v>
          </cell>
          <cell r="AC36">
            <v>101.85000000000001</v>
          </cell>
          <cell r="AD36">
            <v>8</v>
          </cell>
          <cell r="AE36">
            <v>12</v>
          </cell>
          <cell r="AF36">
            <v>72</v>
          </cell>
          <cell r="AG36">
            <v>12</v>
          </cell>
          <cell r="AH36">
            <v>84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E37">
            <v>10</v>
          </cell>
          <cell r="F37">
            <v>104</v>
          </cell>
          <cell r="G37">
            <v>0.43</v>
          </cell>
          <cell r="H37">
            <v>180</v>
          </cell>
          <cell r="I37" t="str">
            <v>матрица</v>
          </cell>
          <cell r="K37">
            <v>10</v>
          </cell>
          <cell r="O37">
            <v>2</v>
          </cell>
          <cell r="R37">
            <v>0</v>
          </cell>
          <cell r="U37">
            <v>52</v>
          </cell>
          <cell r="V37">
            <v>52</v>
          </cell>
          <cell r="W37">
            <v>5.6</v>
          </cell>
          <cell r="X37">
            <v>4</v>
          </cell>
          <cell r="Y37">
            <v>2.4</v>
          </cell>
          <cell r="Z37">
            <v>1.6</v>
          </cell>
          <cell r="AA37">
            <v>2.8</v>
          </cell>
          <cell r="AB37" t="str">
            <v>есть дубль / нужно увеличить продажи</v>
          </cell>
          <cell r="AC37">
            <v>0</v>
          </cell>
          <cell r="AD37">
            <v>16</v>
          </cell>
          <cell r="AE37">
            <v>0</v>
          </cell>
          <cell r="AF37">
            <v>0</v>
          </cell>
          <cell r="AG37">
            <v>12</v>
          </cell>
          <cell r="AH37">
            <v>84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C38">
            <v>369</v>
          </cell>
          <cell r="D38">
            <v>192</v>
          </cell>
          <cell r="E38">
            <v>145</v>
          </cell>
          <cell r="F38">
            <v>339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146</v>
          </cell>
          <cell r="K38">
            <v>-1</v>
          </cell>
          <cell r="O38">
            <v>29</v>
          </cell>
          <cell r="P38">
            <v>67</v>
          </cell>
          <cell r="Q38">
            <v>67</v>
          </cell>
          <cell r="R38">
            <v>96</v>
          </cell>
          <cell r="U38">
            <v>15</v>
          </cell>
          <cell r="V38">
            <v>11.689655172413794</v>
          </cell>
          <cell r="W38">
            <v>35.200000000000003</v>
          </cell>
          <cell r="X38">
            <v>33.200000000000003</v>
          </cell>
          <cell r="Y38">
            <v>24.6</v>
          </cell>
          <cell r="Z38">
            <v>14</v>
          </cell>
          <cell r="AA38">
            <v>16.399999999999999</v>
          </cell>
          <cell r="AB38" t="str">
            <v>СПАР</v>
          </cell>
          <cell r="AC38">
            <v>60.300000000000004</v>
          </cell>
          <cell r="AD38">
            <v>8</v>
          </cell>
          <cell r="AE38">
            <v>12</v>
          </cell>
          <cell r="AF38">
            <v>86.4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C39">
            <v>592</v>
          </cell>
          <cell r="E39">
            <v>66</v>
          </cell>
          <cell r="F39">
            <v>526</v>
          </cell>
          <cell r="G39">
            <v>0.43</v>
          </cell>
          <cell r="H39">
            <v>180</v>
          </cell>
          <cell r="I39" t="str">
            <v>матрица</v>
          </cell>
          <cell r="J39">
            <v>66</v>
          </cell>
          <cell r="K39">
            <v>0</v>
          </cell>
          <cell r="O39">
            <v>13.2</v>
          </cell>
          <cell r="R39">
            <v>0</v>
          </cell>
          <cell r="U39">
            <v>39.848484848484851</v>
          </cell>
          <cell r="V39">
            <v>39.848484848484851</v>
          </cell>
          <cell r="W39">
            <v>4.8</v>
          </cell>
          <cell r="X39">
            <v>6.8</v>
          </cell>
          <cell r="Y39">
            <v>2.2000000000000002</v>
          </cell>
          <cell r="Z39">
            <v>5</v>
          </cell>
          <cell r="AA39">
            <v>3.4</v>
          </cell>
          <cell r="AB39" t="str">
            <v>нужно увеличить продажи!!! / СПАР</v>
          </cell>
          <cell r="AC39">
            <v>0</v>
          </cell>
          <cell r="AD39">
            <v>16</v>
          </cell>
          <cell r="AE39">
            <v>0</v>
          </cell>
          <cell r="AF39">
            <v>0</v>
          </cell>
          <cell r="AG39">
            <v>12</v>
          </cell>
          <cell r="AH39">
            <v>84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227</v>
          </cell>
          <cell r="D40">
            <v>96</v>
          </cell>
          <cell r="E40">
            <v>121</v>
          </cell>
          <cell r="F40">
            <v>192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121</v>
          </cell>
          <cell r="K40">
            <v>0</v>
          </cell>
          <cell r="O40">
            <v>24.2</v>
          </cell>
          <cell r="P40">
            <v>146.80000000000001</v>
          </cell>
          <cell r="Q40">
            <v>146.80000000000001</v>
          </cell>
          <cell r="R40">
            <v>192</v>
          </cell>
          <cell r="U40">
            <v>15.867768595041323</v>
          </cell>
          <cell r="V40">
            <v>7.9338842975206614</v>
          </cell>
          <cell r="W40">
            <v>15.8</v>
          </cell>
          <cell r="X40">
            <v>23.2</v>
          </cell>
          <cell r="Y40">
            <v>24.4</v>
          </cell>
          <cell r="Z40">
            <v>14.6</v>
          </cell>
          <cell r="AA40">
            <v>21.6</v>
          </cell>
          <cell r="AC40">
            <v>132.12</v>
          </cell>
          <cell r="AD40">
            <v>8</v>
          </cell>
          <cell r="AE40">
            <v>24</v>
          </cell>
          <cell r="AF40">
            <v>172.8</v>
          </cell>
          <cell r="AG40">
            <v>12</v>
          </cell>
          <cell r="AH40">
            <v>84</v>
          </cell>
        </row>
        <row r="41">
          <cell r="A41" t="str">
            <v>Пельмени Бигбули с мясом, Горячая штучка сфера 0,43 кг  ПОКОМ</v>
          </cell>
          <cell r="B41" t="str">
            <v>шт</v>
          </cell>
          <cell r="C41">
            <v>113</v>
          </cell>
          <cell r="D41">
            <v>2</v>
          </cell>
          <cell r="E41">
            <v>10</v>
          </cell>
          <cell r="F41">
            <v>104</v>
          </cell>
          <cell r="G41">
            <v>0</v>
          </cell>
          <cell r="H41">
            <v>180</v>
          </cell>
          <cell r="I41" t="str">
            <v>нет в матрице</v>
          </cell>
          <cell r="J41">
            <v>10</v>
          </cell>
          <cell r="K41">
            <v>0</v>
          </cell>
          <cell r="O41">
            <v>2</v>
          </cell>
          <cell r="U41">
            <v>52</v>
          </cell>
          <cell r="V41">
            <v>52</v>
          </cell>
          <cell r="W41">
            <v>5.6</v>
          </cell>
          <cell r="X41">
            <v>4</v>
          </cell>
          <cell r="Y41">
            <v>2.4</v>
          </cell>
          <cell r="Z41">
            <v>1.6</v>
          </cell>
          <cell r="AA41">
            <v>2.8</v>
          </cell>
          <cell r="AB41" t="str">
            <v>дубль / нужно увеличить продажи</v>
          </cell>
          <cell r="AD41">
            <v>0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C42">
            <v>559</v>
          </cell>
          <cell r="D42">
            <v>96</v>
          </cell>
          <cell r="E42">
            <v>200</v>
          </cell>
          <cell r="F42">
            <v>364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202</v>
          </cell>
          <cell r="K42">
            <v>-2</v>
          </cell>
          <cell r="O42">
            <v>40</v>
          </cell>
          <cell r="P42">
            <v>196</v>
          </cell>
          <cell r="Q42">
            <v>156</v>
          </cell>
          <cell r="R42">
            <v>192</v>
          </cell>
          <cell r="U42">
            <v>13.9</v>
          </cell>
          <cell r="V42">
            <v>9.1</v>
          </cell>
          <cell r="W42">
            <v>37.4</v>
          </cell>
          <cell r="X42">
            <v>48</v>
          </cell>
          <cell r="Y42">
            <v>37</v>
          </cell>
          <cell r="Z42">
            <v>27</v>
          </cell>
          <cell r="AA42">
            <v>27.6</v>
          </cell>
          <cell r="AB42" t="str">
            <v>СПАР</v>
          </cell>
          <cell r="AC42">
            <v>140.4</v>
          </cell>
          <cell r="AD42">
            <v>8</v>
          </cell>
          <cell r="AE42">
            <v>24</v>
          </cell>
          <cell r="AF42">
            <v>172.8</v>
          </cell>
          <cell r="AG42">
            <v>12</v>
          </cell>
          <cell r="AH42">
            <v>84</v>
          </cell>
        </row>
        <row r="43">
          <cell r="A43" t="str">
            <v>Пельмени Бигбули со сливочным маслом ТМ Горячая штучка ТС Бигбули ГШ флоу-пак сфера 0,43 УВС.  ПОКОМ</v>
          </cell>
          <cell r="B43" t="str">
            <v>шт</v>
          </cell>
          <cell r="C43">
            <v>165</v>
          </cell>
          <cell r="E43">
            <v>60</v>
          </cell>
          <cell r="F43">
            <v>105</v>
          </cell>
          <cell r="G43">
            <v>0</v>
          </cell>
          <cell r="H43">
            <v>180</v>
          </cell>
          <cell r="I43" t="str">
            <v>нет в матрице</v>
          </cell>
          <cell r="J43">
            <v>60</v>
          </cell>
          <cell r="K43">
            <v>0</v>
          </cell>
          <cell r="O43">
            <v>12</v>
          </cell>
          <cell r="U43">
            <v>8.75</v>
          </cell>
          <cell r="V43">
            <v>8.75</v>
          </cell>
          <cell r="W43">
            <v>6</v>
          </cell>
          <cell r="X43">
            <v>3.2</v>
          </cell>
          <cell r="Y43">
            <v>4.2</v>
          </cell>
          <cell r="Z43">
            <v>5.6</v>
          </cell>
          <cell r="AA43">
            <v>4</v>
          </cell>
          <cell r="AB43" t="str">
            <v>дубль</v>
          </cell>
          <cell r="AD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E44">
            <v>60</v>
          </cell>
          <cell r="F44">
            <v>105</v>
          </cell>
          <cell r="G44">
            <v>0.43</v>
          </cell>
          <cell r="H44">
            <v>180</v>
          </cell>
          <cell r="I44" t="str">
            <v>матрица</v>
          </cell>
          <cell r="K44">
            <v>60</v>
          </cell>
          <cell r="O44">
            <v>12</v>
          </cell>
          <cell r="P44">
            <v>111</v>
          </cell>
          <cell r="Q44">
            <v>111</v>
          </cell>
          <cell r="R44">
            <v>192</v>
          </cell>
          <cell r="U44">
            <v>24.75</v>
          </cell>
          <cell r="V44">
            <v>8.75</v>
          </cell>
          <cell r="W44">
            <v>6</v>
          </cell>
          <cell r="X44">
            <v>6.4</v>
          </cell>
          <cell r="Y44">
            <v>4.2</v>
          </cell>
          <cell r="Z44">
            <v>5.6</v>
          </cell>
          <cell r="AA44">
            <v>4</v>
          </cell>
          <cell r="AB44" t="str">
            <v>есть дубль / СПАР</v>
          </cell>
          <cell r="AC44">
            <v>47.73</v>
          </cell>
          <cell r="AD44">
            <v>16</v>
          </cell>
          <cell r="AE44">
            <v>12</v>
          </cell>
          <cell r="AF44">
            <v>82.56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552</v>
          </cell>
          <cell r="D45">
            <v>192</v>
          </cell>
          <cell r="E45">
            <v>156</v>
          </cell>
          <cell r="F45">
            <v>510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154</v>
          </cell>
          <cell r="K45">
            <v>2</v>
          </cell>
          <cell r="O45">
            <v>31.2</v>
          </cell>
          <cell r="R45">
            <v>0</v>
          </cell>
          <cell r="T45" t="str">
            <v>Акция сеть "Спар" на октябрь 2024г.</v>
          </cell>
          <cell r="U45">
            <v>16.346153846153847</v>
          </cell>
          <cell r="V45">
            <v>16.346153846153847</v>
          </cell>
          <cell r="W45">
            <v>47</v>
          </cell>
          <cell r="X45">
            <v>45.4</v>
          </cell>
          <cell r="Y45">
            <v>42.8</v>
          </cell>
          <cell r="Z45">
            <v>45.4</v>
          </cell>
          <cell r="AA45">
            <v>59</v>
          </cell>
          <cell r="AB45" t="str">
            <v>Акция сеть "Спар" на октябрь 2024г.</v>
          </cell>
          <cell r="AC45">
            <v>0</v>
          </cell>
          <cell r="AD45">
            <v>8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678</v>
          </cell>
          <cell r="E46">
            <v>63</v>
          </cell>
          <cell r="F46">
            <v>615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63</v>
          </cell>
          <cell r="K46">
            <v>0</v>
          </cell>
          <cell r="O46">
            <v>12.6</v>
          </cell>
          <cell r="R46">
            <v>0</v>
          </cell>
          <cell r="U46">
            <v>48.80952380952381</v>
          </cell>
          <cell r="V46">
            <v>48.80952380952381</v>
          </cell>
          <cell r="W46">
            <v>5</v>
          </cell>
          <cell r="X46">
            <v>9</v>
          </cell>
          <cell r="Y46">
            <v>4</v>
          </cell>
          <cell r="Z46">
            <v>8.4</v>
          </cell>
          <cell r="AA46">
            <v>7.4</v>
          </cell>
          <cell r="AB46" t="str">
            <v>нужно увеличить продажи!!! / СПАР</v>
          </cell>
          <cell r="AC46">
            <v>0</v>
          </cell>
          <cell r="AD46">
            <v>16</v>
          </cell>
          <cell r="AE46">
            <v>0</v>
          </cell>
          <cell r="AF46">
            <v>0</v>
          </cell>
          <cell r="AG46">
            <v>12</v>
          </cell>
          <cell r="AH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990</v>
          </cell>
          <cell r="D47">
            <v>420</v>
          </cell>
          <cell r="E47">
            <v>465</v>
          </cell>
          <cell r="F47">
            <v>910</v>
          </cell>
          <cell r="G47">
            <v>1</v>
          </cell>
          <cell r="H47">
            <v>180</v>
          </cell>
          <cell r="I47" t="str">
            <v>матрица</v>
          </cell>
          <cell r="J47">
            <v>465</v>
          </cell>
          <cell r="K47">
            <v>0</v>
          </cell>
          <cell r="O47">
            <v>93</v>
          </cell>
          <cell r="P47">
            <v>392</v>
          </cell>
          <cell r="Q47">
            <v>299</v>
          </cell>
          <cell r="R47">
            <v>300</v>
          </cell>
          <cell r="U47">
            <v>13.010752688172044</v>
          </cell>
          <cell r="V47">
            <v>9.78494623655914</v>
          </cell>
          <cell r="W47">
            <v>100</v>
          </cell>
          <cell r="X47">
            <v>102</v>
          </cell>
          <cell r="Y47">
            <v>83</v>
          </cell>
          <cell r="Z47">
            <v>64</v>
          </cell>
          <cell r="AA47">
            <v>108</v>
          </cell>
          <cell r="AC47">
            <v>299</v>
          </cell>
          <cell r="AD47">
            <v>5</v>
          </cell>
          <cell r="AE47">
            <v>60</v>
          </cell>
          <cell r="AF47">
            <v>300</v>
          </cell>
          <cell r="AG47">
            <v>12</v>
          </cell>
          <cell r="AH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759</v>
          </cell>
          <cell r="D48">
            <v>96</v>
          </cell>
          <cell r="E48">
            <v>226</v>
          </cell>
          <cell r="F48">
            <v>535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226</v>
          </cell>
          <cell r="K48">
            <v>0</v>
          </cell>
          <cell r="O48">
            <v>45.2</v>
          </cell>
          <cell r="P48">
            <v>97.800000000000068</v>
          </cell>
          <cell r="Q48">
            <v>52.600000000000023</v>
          </cell>
          <cell r="R48">
            <v>96</v>
          </cell>
          <cell r="T48" t="str">
            <v>Акция сеть "Спар" на октябрь 2024г.</v>
          </cell>
          <cell r="U48">
            <v>13.960176991150442</v>
          </cell>
          <cell r="V48">
            <v>11.836283185840708</v>
          </cell>
          <cell r="W48">
            <v>55.2</v>
          </cell>
          <cell r="X48">
            <v>47.4</v>
          </cell>
          <cell r="Y48">
            <v>55.2</v>
          </cell>
          <cell r="Z48">
            <v>80.8</v>
          </cell>
          <cell r="AA48">
            <v>81.400000000000006</v>
          </cell>
          <cell r="AB48" t="str">
            <v>Акция сеть "Спар" на октябрь 2024г.</v>
          </cell>
          <cell r="AC48">
            <v>47.340000000000025</v>
          </cell>
          <cell r="AD48">
            <v>8</v>
          </cell>
          <cell r="AE48">
            <v>12</v>
          </cell>
          <cell r="AF48">
            <v>86.4</v>
          </cell>
          <cell r="AG48">
            <v>12</v>
          </cell>
          <cell r="AH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738</v>
          </cell>
          <cell r="E49">
            <v>76</v>
          </cell>
          <cell r="F49">
            <v>656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76</v>
          </cell>
          <cell r="K49">
            <v>0</v>
          </cell>
          <cell r="O49">
            <v>15.2</v>
          </cell>
          <cell r="R49">
            <v>0</v>
          </cell>
          <cell r="U49">
            <v>43.15789473684211</v>
          </cell>
          <cell r="V49">
            <v>43.15789473684211</v>
          </cell>
          <cell r="W49">
            <v>7.6</v>
          </cell>
          <cell r="X49">
            <v>6.2</v>
          </cell>
          <cell r="Y49">
            <v>6.4</v>
          </cell>
          <cell r="Z49">
            <v>6.6</v>
          </cell>
          <cell r="AA49">
            <v>4.8</v>
          </cell>
          <cell r="AB49" t="str">
            <v>нужно увеличить продажи!!! / СПАР</v>
          </cell>
          <cell r="AC49">
            <v>0</v>
          </cell>
          <cell r="AD49">
            <v>16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51</v>
          </cell>
          <cell r="D50">
            <v>120</v>
          </cell>
          <cell r="E50">
            <v>7</v>
          </cell>
          <cell r="F50">
            <v>162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7</v>
          </cell>
          <cell r="K50">
            <v>0</v>
          </cell>
          <cell r="O50">
            <v>1.4</v>
          </cell>
          <cell r="R50">
            <v>0</v>
          </cell>
          <cell r="U50">
            <v>115.71428571428572</v>
          </cell>
          <cell r="V50">
            <v>115.71428571428572</v>
          </cell>
          <cell r="W50">
            <v>14.8</v>
          </cell>
          <cell r="X50">
            <v>2.8</v>
          </cell>
          <cell r="Y50">
            <v>2.4</v>
          </cell>
          <cell r="Z50">
            <v>3.4</v>
          </cell>
          <cell r="AA50">
            <v>12</v>
          </cell>
          <cell r="AB50" t="str">
            <v>новинка Майба /нужно увеличить продажи</v>
          </cell>
          <cell r="AC50">
            <v>0</v>
          </cell>
          <cell r="AD50">
            <v>10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32</v>
          </cell>
          <cell r="D51">
            <v>240</v>
          </cell>
          <cell r="E51">
            <v>7</v>
          </cell>
          <cell r="F51">
            <v>261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7</v>
          </cell>
          <cell r="K51">
            <v>0</v>
          </cell>
          <cell r="O51">
            <v>1.4</v>
          </cell>
          <cell r="R51">
            <v>0</v>
          </cell>
          <cell r="U51">
            <v>186.42857142857144</v>
          </cell>
          <cell r="V51">
            <v>186.42857142857144</v>
          </cell>
          <cell r="W51">
            <v>15.4</v>
          </cell>
          <cell r="X51">
            <v>2.2000000000000002</v>
          </cell>
          <cell r="Y51">
            <v>2.4</v>
          </cell>
          <cell r="Z51">
            <v>7.8</v>
          </cell>
          <cell r="AA51">
            <v>12</v>
          </cell>
          <cell r="AB51" t="str">
            <v>новинка Майба /нужно увеличить продажи</v>
          </cell>
          <cell r="AC51">
            <v>0</v>
          </cell>
          <cell r="AD51">
            <v>10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Зареченские сфера 5 кг.  ПОКОМ</v>
          </cell>
          <cell r="B52" t="str">
            <v>кг</v>
          </cell>
          <cell r="D52">
            <v>5</v>
          </cell>
          <cell r="E52">
            <v>5</v>
          </cell>
          <cell r="G52">
            <v>0</v>
          </cell>
          <cell r="H52">
            <v>180</v>
          </cell>
          <cell r="I52" t="str">
            <v>нет в матрице</v>
          </cell>
          <cell r="J52">
            <v>5</v>
          </cell>
          <cell r="K52">
            <v>0</v>
          </cell>
          <cell r="O52">
            <v>1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D52">
            <v>0</v>
          </cell>
        </row>
        <row r="53">
          <cell r="A53" t="str">
            <v>Пельмени Медвежьи ушки с фермерскими сливками ТМ Стародв флоу-пак классическая форма 0,7 кг.  Поком</v>
          </cell>
          <cell r="B53" t="str">
            <v>шт</v>
          </cell>
          <cell r="C53">
            <v>304</v>
          </cell>
          <cell r="E53">
            <v>73</v>
          </cell>
          <cell r="F53">
            <v>203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73</v>
          </cell>
          <cell r="K53">
            <v>0</v>
          </cell>
          <cell r="O53">
            <v>14.6</v>
          </cell>
          <cell r="R53">
            <v>0</v>
          </cell>
          <cell r="U53">
            <v>13.904109589041097</v>
          </cell>
          <cell r="V53">
            <v>13.904109589041097</v>
          </cell>
          <cell r="W53">
            <v>16</v>
          </cell>
          <cell r="X53">
            <v>20.8</v>
          </cell>
          <cell r="Y53">
            <v>16.600000000000001</v>
          </cell>
          <cell r="Z53">
            <v>7.4</v>
          </cell>
          <cell r="AA53">
            <v>17.399999999999999</v>
          </cell>
          <cell r="AB53" t="str">
            <v>СПАР</v>
          </cell>
          <cell r="AC53">
            <v>0</v>
          </cell>
          <cell r="AD53">
            <v>8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фермерской свининой и говядиной Большие флоу-пак класс 0,7 кг  Поком</v>
          </cell>
          <cell r="B54" t="str">
            <v>шт</v>
          </cell>
          <cell r="C54">
            <v>321</v>
          </cell>
          <cell r="E54">
            <v>65</v>
          </cell>
          <cell r="F54">
            <v>222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67</v>
          </cell>
          <cell r="K54">
            <v>-2</v>
          </cell>
          <cell r="O54">
            <v>13</v>
          </cell>
          <cell r="R54">
            <v>0</v>
          </cell>
          <cell r="U54">
            <v>17.076923076923077</v>
          </cell>
          <cell r="V54">
            <v>17.076923076923077</v>
          </cell>
          <cell r="W54">
            <v>13.8</v>
          </cell>
          <cell r="X54">
            <v>15.6</v>
          </cell>
          <cell r="Y54">
            <v>10.8</v>
          </cell>
          <cell r="Z54">
            <v>9.8000000000000007</v>
          </cell>
          <cell r="AA54">
            <v>14.2</v>
          </cell>
          <cell r="AB54" t="str">
            <v>нужно увеличить продажи / СПАР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Медвежьи ушки с фермерской свининой и говядиной Малые флоу-пак классическая 0,7 кг  Поком</v>
          </cell>
          <cell r="B55" t="str">
            <v>шт</v>
          </cell>
          <cell r="C55">
            <v>405</v>
          </cell>
          <cell r="E55">
            <v>61</v>
          </cell>
          <cell r="F55">
            <v>327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61</v>
          </cell>
          <cell r="K55">
            <v>0</v>
          </cell>
          <cell r="O55">
            <v>12.2</v>
          </cell>
          <cell r="R55">
            <v>0</v>
          </cell>
          <cell r="T55" t="str">
            <v>Акция сеть "Спар" на октябрь 2024г.</v>
          </cell>
          <cell r="U55">
            <v>26.803278688524593</v>
          </cell>
          <cell r="V55">
            <v>26.803278688524593</v>
          </cell>
          <cell r="W55">
            <v>11.6</v>
          </cell>
          <cell r="X55">
            <v>9.8000000000000007</v>
          </cell>
          <cell r="Y55">
            <v>10.6</v>
          </cell>
          <cell r="Z55">
            <v>12</v>
          </cell>
          <cell r="AA55">
            <v>11.6</v>
          </cell>
          <cell r="AB55" t="str">
            <v>нужно увеличить продажи / Акция сеть "Спар" на октябрь 2024г.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>
            <v>254</v>
          </cell>
          <cell r="E56">
            <v>104</v>
          </cell>
          <cell r="F56">
            <v>131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104</v>
          </cell>
          <cell r="K56">
            <v>0</v>
          </cell>
          <cell r="O56">
            <v>20.8</v>
          </cell>
          <cell r="P56">
            <v>160.19999999999999</v>
          </cell>
          <cell r="Q56">
            <v>160.19999999999999</v>
          </cell>
          <cell r="R56">
            <v>192</v>
          </cell>
          <cell r="U56">
            <v>15.528846153846153</v>
          </cell>
          <cell r="V56">
            <v>6.2980769230769225</v>
          </cell>
          <cell r="W56">
            <v>12.6</v>
          </cell>
          <cell r="X56">
            <v>18</v>
          </cell>
          <cell r="Y56">
            <v>12.6</v>
          </cell>
          <cell r="Z56">
            <v>14.4</v>
          </cell>
          <cell r="AA56">
            <v>14</v>
          </cell>
          <cell r="AB56" t="str">
            <v>сети</v>
          </cell>
          <cell r="AC56">
            <v>112.13999999999999</v>
          </cell>
          <cell r="AD56">
            <v>8</v>
          </cell>
          <cell r="AE56">
            <v>24</v>
          </cell>
          <cell r="AF56">
            <v>134.39999999999998</v>
          </cell>
          <cell r="AG56">
            <v>12</v>
          </cell>
          <cell r="AH56">
            <v>84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163</v>
          </cell>
          <cell r="E57">
            <v>127</v>
          </cell>
          <cell r="F57">
            <v>28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128</v>
          </cell>
          <cell r="K57">
            <v>-1</v>
          </cell>
          <cell r="O57">
            <v>25.4</v>
          </cell>
          <cell r="P57">
            <v>327.59999999999997</v>
          </cell>
          <cell r="Q57">
            <v>327.59999999999997</v>
          </cell>
          <cell r="R57">
            <v>288</v>
          </cell>
          <cell r="U57">
            <v>12.440944881889765</v>
          </cell>
          <cell r="V57">
            <v>1.1023622047244095</v>
          </cell>
          <cell r="W57">
            <v>7.6</v>
          </cell>
          <cell r="X57">
            <v>14.2</v>
          </cell>
          <cell r="Y57">
            <v>12.4</v>
          </cell>
          <cell r="Z57">
            <v>18.8</v>
          </cell>
          <cell r="AA57">
            <v>21.6</v>
          </cell>
          <cell r="AC57">
            <v>294.83999999999997</v>
          </cell>
          <cell r="AD57">
            <v>8</v>
          </cell>
          <cell r="AE57">
            <v>36</v>
          </cell>
          <cell r="AF57">
            <v>259.2</v>
          </cell>
          <cell r="AG57">
            <v>12</v>
          </cell>
          <cell r="AH57">
            <v>84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154</v>
          </cell>
          <cell r="D58">
            <v>96</v>
          </cell>
          <cell r="E58">
            <v>121</v>
          </cell>
          <cell r="F58">
            <v>108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121</v>
          </cell>
          <cell r="K58">
            <v>0</v>
          </cell>
          <cell r="O58">
            <v>24.2</v>
          </cell>
          <cell r="P58">
            <v>230.8</v>
          </cell>
          <cell r="Q58">
            <v>230.8</v>
          </cell>
          <cell r="R58">
            <v>192</v>
          </cell>
          <cell r="U58">
            <v>12.396694214876034</v>
          </cell>
          <cell r="V58">
            <v>4.4628099173553721</v>
          </cell>
          <cell r="W58">
            <v>14</v>
          </cell>
          <cell r="X58">
            <v>14.2</v>
          </cell>
          <cell r="Y58">
            <v>13.6</v>
          </cell>
          <cell r="Z58">
            <v>11</v>
          </cell>
          <cell r="AA58">
            <v>22.2</v>
          </cell>
          <cell r="AC58">
            <v>207.72000000000003</v>
          </cell>
          <cell r="AD58">
            <v>8</v>
          </cell>
          <cell r="AE58">
            <v>24</v>
          </cell>
          <cell r="AF58">
            <v>172.8</v>
          </cell>
          <cell r="AG58">
            <v>12</v>
          </cell>
          <cell r="AH58">
            <v>84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360</v>
          </cell>
          <cell r="D59">
            <v>60</v>
          </cell>
          <cell r="E59">
            <v>225</v>
          </cell>
          <cell r="F59">
            <v>190</v>
          </cell>
          <cell r="G59">
            <v>1</v>
          </cell>
          <cell r="H59">
            <v>180</v>
          </cell>
          <cell r="I59" t="str">
            <v>матрица</v>
          </cell>
          <cell r="J59">
            <v>225</v>
          </cell>
          <cell r="K59">
            <v>0</v>
          </cell>
          <cell r="O59">
            <v>45</v>
          </cell>
          <cell r="P59">
            <v>440</v>
          </cell>
          <cell r="Q59">
            <v>395</v>
          </cell>
          <cell r="R59">
            <v>420</v>
          </cell>
          <cell r="U59">
            <v>13.555555555555555</v>
          </cell>
          <cell r="V59">
            <v>4.2222222222222223</v>
          </cell>
          <cell r="W59">
            <v>31</v>
          </cell>
          <cell r="X59">
            <v>35</v>
          </cell>
          <cell r="Y59">
            <v>22</v>
          </cell>
          <cell r="Z59">
            <v>21</v>
          </cell>
          <cell r="AA59">
            <v>37</v>
          </cell>
          <cell r="AC59">
            <v>395</v>
          </cell>
          <cell r="AD59">
            <v>5</v>
          </cell>
          <cell r="AE59">
            <v>84</v>
          </cell>
          <cell r="AF59">
            <v>420</v>
          </cell>
          <cell r="AG59">
            <v>12</v>
          </cell>
          <cell r="AH59">
            <v>144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10</v>
          </cell>
          <cell r="E60">
            <v>10</v>
          </cell>
          <cell r="G60">
            <v>0</v>
          </cell>
          <cell r="H60">
            <v>180</v>
          </cell>
          <cell r="I60" t="str">
            <v>матрица</v>
          </cell>
          <cell r="J60">
            <v>14</v>
          </cell>
          <cell r="K60">
            <v>-4</v>
          </cell>
          <cell r="O60">
            <v>2</v>
          </cell>
          <cell r="U60">
            <v>0</v>
          </cell>
          <cell r="V60">
            <v>0</v>
          </cell>
          <cell r="W60">
            <v>0</v>
          </cell>
          <cell r="X60">
            <v>0.2</v>
          </cell>
          <cell r="Y60">
            <v>0</v>
          </cell>
          <cell r="Z60">
            <v>0</v>
          </cell>
          <cell r="AA60">
            <v>0.4</v>
          </cell>
          <cell r="AB60" t="str">
            <v>нет потребности</v>
          </cell>
          <cell r="AC60">
            <v>0</v>
          </cell>
          <cell r="AD60">
            <v>0</v>
          </cell>
          <cell r="AG60">
            <v>12</v>
          </cell>
          <cell r="AH60">
            <v>84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C61">
            <v>29</v>
          </cell>
          <cell r="E61">
            <v>21</v>
          </cell>
          <cell r="F61">
            <v>7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21</v>
          </cell>
          <cell r="K61">
            <v>0</v>
          </cell>
          <cell r="O61">
            <v>4.2</v>
          </cell>
          <cell r="P61">
            <v>51.800000000000004</v>
          </cell>
          <cell r="Q61">
            <v>51.800000000000004</v>
          </cell>
          <cell r="R61">
            <v>96</v>
          </cell>
          <cell r="U61">
            <v>24.523809523809522</v>
          </cell>
          <cell r="V61">
            <v>1.6666666666666665</v>
          </cell>
          <cell r="W61">
            <v>2</v>
          </cell>
          <cell r="X61">
            <v>2.4</v>
          </cell>
          <cell r="Y61">
            <v>2.2000000000000002</v>
          </cell>
          <cell r="Z61">
            <v>1</v>
          </cell>
          <cell r="AA61">
            <v>8.8000000000000007</v>
          </cell>
          <cell r="AC61">
            <v>10.360000000000001</v>
          </cell>
          <cell r="AD61">
            <v>12</v>
          </cell>
          <cell r="AE61">
            <v>8</v>
          </cell>
          <cell r="AF61">
            <v>19.200000000000003</v>
          </cell>
          <cell r="AG61">
            <v>8</v>
          </cell>
          <cell r="AH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C62">
            <v>96</v>
          </cell>
          <cell r="E62">
            <v>38</v>
          </cell>
          <cell r="F62">
            <v>57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38</v>
          </cell>
          <cell r="K62">
            <v>0</v>
          </cell>
          <cell r="O62">
            <v>7.6</v>
          </cell>
          <cell r="P62">
            <v>49.399999999999991</v>
          </cell>
          <cell r="Q62">
            <v>41.8</v>
          </cell>
          <cell r="R62">
            <v>48</v>
          </cell>
          <cell r="U62">
            <v>13.815789473684211</v>
          </cell>
          <cell r="V62">
            <v>7.5</v>
          </cell>
          <cell r="W62">
            <v>2.8</v>
          </cell>
          <cell r="X62">
            <v>4.4000000000000004</v>
          </cell>
          <cell r="Y62">
            <v>2.8</v>
          </cell>
          <cell r="Z62">
            <v>1.4</v>
          </cell>
          <cell r="AA62">
            <v>6.4</v>
          </cell>
          <cell r="AB62" t="str">
            <v>нужно увеличить продажи</v>
          </cell>
          <cell r="AC62">
            <v>8.36</v>
          </cell>
          <cell r="AD62">
            <v>8</v>
          </cell>
          <cell r="AE62">
            <v>6</v>
          </cell>
          <cell r="AF62">
            <v>9.6000000000000014</v>
          </cell>
          <cell r="AG62">
            <v>6</v>
          </cell>
          <cell r="AH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0.2</v>
          </cell>
          <cell r="H63">
            <v>180</v>
          </cell>
          <cell r="I63" t="str">
            <v>матрица</v>
          </cell>
          <cell r="J63">
            <v>16</v>
          </cell>
          <cell r="K63">
            <v>-16</v>
          </cell>
          <cell r="O63">
            <v>0</v>
          </cell>
          <cell r="P63">
            <v>40</v>
          </cell>
          <cell r="Q63">
            <v>40</v>
          </cell>
          <cell r="R63">
            <v>48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8.6</v>
          </cell>
          <cell r="Z63">
            <v>5</v>
          </cell>
          <cell r="AA63">
            <v>5.8</v>
          </cell>
          <cell r="AB63" t="str">
            <v>нет в бланке</v>
          </cell>
          <cell r="AC63">
            <v>8</v>
          </cell>
          <cell r="AD63">
            <v>8</v>
          </cell>
          <cell r="AE63">
            <v>6</v>
          </cell>
          <cell r="AF63">
            <v>9.6000000000000014</v>
          </cell>
          <cell r="AG63">
            <v>6</v>
          </cell>
          <cell r="AH63">
            <v>72</v>
          </cell>
        </row>
        <row r="64">
          <cell r="A64" t="str">
            <v>Пирожки с мясом 3,7кг ВЕС ТМ Зареченские  ПОКОМ</v>
          </cell>
          <cell r="B64" t="str">
            <v>кг</v>
          </cell>
          <cell r="C64">
            <v>1957.6</v>
          </cell>
          <cell r="D64">
            <v>1139.5999999999999</v>
          </cell>
          <cell r="E64">
            <v>1058.2</v>
          </cell>
          <cell r="F64">
            <v>1842.9</v>
          </cell>
          <cell r="G64">
            <v>1</v>
          </cell>
          <cell r="H64">
            <v>180</v>
          </cell>
          <cell r="I64" t="str">
            <v>матрица</v>
          </cell>
          <cell r="J64">
            <v>1071.4000000000001</v>
          </cell>
          <cell r="K64">
            <v>-13.200000000000045</v>
          </cell>
          <cell r="O64">
            <v>211.64000000000001</v>
          </cell>
          <cell r="P64">
            <v>1120.06</v>
          </cell>
          <cell r="Q64">
            <v>908.42000000000007</v>
          </cell>
          <cell r="R64">
            <v>932.40000000000009</v>
          </cell>
          <cell r="U64">
            <v>13.113305613305613</v>
          </cell>
          <cell r="V64">
            <v>8.707711207711208</v>
          </cell>
          <cell r="W64">
            <v>207.94</v>
          </cell>
          <cell r="X64">
            <v>187.22</v>
          </cell>
          <cell r="Y64">
            <v>162.74</v>
          </cell>
          <cell r="Z64">
            <v>179.82</v>
          </cell>
          <cell r="AA64">
            <v>179.08</v>
          </cell>
          <cell r="AB64" t="str">
            <v>вместо жар-ладушек</v>
          </cell>
          <cell r="AC64">
            <v>908.42000000000007</v>
          </cell>
          <cell r="AD64">
            <v>3.7</v>
          </cell>
          <cell r="AE64">
            <v>252</v>
          </cell>
          <cell r="AF64">
            <v>932.40000000000009</v>
          </cell>
          <cell r="AG64">
            <v>14</v>
          </cell>
          <cell r="AH64">
            <v>126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42</v>
          </cell>
          <cell r="E65">
            <v>3</v>
          </cell>
          <cell r="F65">
            <v>39</v>
          </cell>
          <cell r="G65">
            <v>0</v>
          </cell>
          <cell r="H65">
            <v>180</v>
          </cell>
          <cell r="I65" t="str">
            <v>нет в матрице</v>
          </cell>
          <cell r="J65">
            <v>3</v>
          </cell>
          <cell r="K65">
            <v>0</v>
          </cell>
          <cell r="O65">
            <v>0.6</v>
          </cell>
          <cell r="U65">
            <v>65</v>
          </cell>
          <cell r="V65">
            <v>65</v>
          </cell>
          <cell r="W65">
            <v>3.6</v>
          </cell>
          <cell r="X65">
            <v>3</v>
          </cell>
          <cell r="Y65">
            <v>1.34</v>
          </cell>
          <cell r="Z65">
            <v>0.6</v>
          </cell>
          <cell r="AA65">
            <v>1.2</v>
          </cell>
          <cell r="AB65" t="str">
            <v>нужно увеличить продажи / ротация на мини-пиццу</v>
          </cell>
          <cell r="AD65">
            <v>0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727</v>
          </cell>
          <cell r="D66">
            <v>1176</v>
          </cell>
          <cell r="E66">
            <v>678</v>
          </cell>
          <cell r="F66">
            <v>1092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671</v>
          </cell>
          <cell r="K66">
            <v>7</v>
          </cell>
          <cell r="O66">
            <v>135.6</v>
          </cell>
          <cell r="P66">
            <v>806.39999999999986</v>
          </cell>
          <cell r="Q66">
            <v>670.8</v>
          </cell>
          <cell r="R66">
            <v>672</v>
          </cell>
          <cell r="U66">
            <v>13.008849557522124</v>
          </cell>
          <cell r="V66">
            <v>8.053097345132743</v>
          </cell>
          <cell r="W66">
            <v>129.80000000000001</v>
          </cell>
          <cell r="X66">
            <v>88.8</v>
          </cell>
          <cell r="Y66">
            <v>76.400000000000006</v>
          </cell>
          <cell r="Z66">
            <v>55.6</v>
          </cell>
          <cell r="AA66">
            <v>61</v>
          </cell>
          <cell r="AC66">
            <v>167.7</v>
          </cell>
          <cell r="AD66">
            <v>12</v>
          </cell>
          <cell r="AE66">
            <v>56</v>
          </cell>
          <cell r="AF66">
            <v>168</v>
          </cell>
          <cell r="AG66">
            <v>14</v>
          </cell>
          <cell r="AH66">
            <v>70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679</v>
          </cell>
          <cell r="E67">
            <v>177</v>
          </cell>
          <cell r="F67">
            <v>452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177</v>
          </cell>
          <cell r="K67">
            <v>0</v>
          </cell>
          <cell r="O67">
            <v>35.4</v>
          </cell>
          <cell r="P67">
            <v>114.39999999999998</v>
          </cell>
          <cell r="Q67">
            <v>114.39999999999998</v>
          </cell>
          <cell r="R67">
            <v>168</v>
          </cell>
          <cell r="U67">
            <v>17.514124293785311</v>
          </cell>
          <cell r="V67">
            <v>12.768361581920905</v>
          </cell>
          <cell r="W67">
            <v>30.6</v>
          </cell>
          <cell r="X67">
            <v>51.6</v>
          </cell>
          <cell r="Y67">
            <v>32.799999999999997</v>
          </cell>
          <cell r="Z67">
            <v>62.6</v>
          </cell>
          <cell r="AA67">
            <v>48.8</v>
          </cell>
          <cell r="AC67">
            <v>34.319999999999993</v>
          </cell>
          <cell r="AD67">
            <v>12</v>
          </cell>
          <cell r="AE67">
            <v>14</v>
          </cell>
          <cell r="AF67">
            <v>50.4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148.19999999999999</v>
          </cell>
          <cell r="D68">
            <v>13.8</v>
          </cell>
          <cell r="E68">
            <v>36</v>
          </cell>
          <cell r="F68">
            <v>118.8</v>
          </cell>
          <cell r="G68">
            <v>1</v>
          </cell>
          <cell r="H68">
            <v>180</v>
          </cell>
          <cell r="I68" t="str">
            <v>матрица</v>
          </cell>
          <cell r="J68">
            <v>38.6</v>
          </cell>
          <cell r="K68">
            <v>-2.6000000000000014</v>
          </cell>
          <cell r="O68">
            <v>7.2</v>
          </cell>
          <cell r="R68">
            <v>0</v>
          </cell>
          <cell r="U68">
            <v>16.5</v>
          </cell>
          <cell r="V68">
            <v>16.5</v>
          </cell>
          <cell r="W68">
            <v>6.48</v>
          </cell>
          <cell r="X68">
            <v>7.92</v>
          </cell>
          <cell r="Y68">
            <v>15.36</v>
          </cell>
          <cell r="Z68">
            <v>16.559999999999999</v>
          </cell>
          <cell r="AA68">
            <v>9.7200000000000006</v>
          </cell>
          <cell r="AC68">
            <v>0</v>
          </cell>
          <cell r="AD68">
            <v>1.8</v>
          </cell>
          <cell r="AE68">
            <v>0</v>
          </cell>
          <cell r="AF68">
            <v>0</v>
          </cell>
          <cell r="AG68">
            <v>18</v>
          </cell>
          <cell r="AH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605</v>
          </cell>
          <cell r="D69">
            <v>168</v>
          </cell>
          <cell r="E69">
            <v>214</v>
          </cell>
          <cell r="F69">
            <v>522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208</v>
          </cell>
          <cell r="K69">
            <v>6</v>
          </cell>
          <cell r="O69">
            <v>42.8</v>
          </cell>
          <cell r="P69">
            <v>162.79999999999995</v>
          </cell>
          <cell r="Q69">
            <v>162.79999999999995</v>
          </cell>
          <cell r="R69">
            <v>168</v>
          </cell>
          <cell r="U69">
            <v>16.121495327102807</v>
          </cell>
          <cell r="V69">
            <v>12.196261682242991</v>
          </cell>
          <cell r="W69">
            <v>47.6</v>
          </cell>
          <cell r="X69">
            <v>50.8</v>
          </cell>
          <cell r="Y69">
            <v>49.6</v>
          </cell>
          <cell r="Z69">
            <v>87.2</v>
          </cell>
          <cell r="AA69">
            <v>57</v>
          </cell>
          <cell r="AC69">
            <v>48.839999999999982</v>
          </cell>
          <cell r="AD69">
            <v>12</v>
          </cell>
          <cell r="AE69">
            <v>14</v>
          </cell>
          <cell r="AF69">
            <v>50.4</v>
          </cell>
          <cell r="AG69">
            <v>14</v>
          </cell>
          <cell r="AH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209</v>
          </cell>
          <cell r="D70">
            <v>420</v>
          </cell>
          <cell r="E70">
            <v>91</v>
          </cell>
          <cell r="F70">
            <v>429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91</v>
          </cell>
          <cell r="K70">
            <v>0</v>
          </cell>
          <cell r="O70">
            <v>18.2</v>
          </cell>
          <cell r="R70">
            <v>0</v>
          </cell>
          <cell r="U70">
            <v>23.571428571428573</v>
          </cell>
          <cell r="V70">
            <v>23.571428571428573</v>
          </cell>
          <cell r="W70">
            <v>39.4</v>
          </cell>
          <cell r="X70">
            <v>22.2</v>
          </cell>
          <cell r="Y70">
            <v>31.6</v>
          </cell>
          <cell r="Z70">
            <v>18</v>
          </cell>
          <cell r="AA70">
            <v>12.2</v>
          </cell>
          <cell r="AC70">
            <v>0</v>
          </cell>
          <cell r="AD70">
            <v>6</v>
          </cell>
          <cell r="AE70">
            <v>0</v>
          </cell>
          <cell r="AF70">
            <v>0</v>
          </cell>
          <cell r="AG70">
            <v>10</v>
          </cell>
          <cell r="AH70">
            <v>130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363</v>
          </cell>
          <cell r="D71">
            <v>62</v>
          </cell>
          <cell r="E71">
            <v>117</v>
          </cell>
          <cell r="F71">
            <v>250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116</v>
          </cell>
          <cell r="K71">
            <v>1</v>
          </cell>
          <cell r="O71">
            <v>23.4</v>
          </cell>
          <cell r="P71">
            <v>77.599999999999966</v>
          </cell>
          <cell r="Q71">
            <v>77.599999999999966</v>
          </cell>
          <cell r="R71">
            <v>60</v>
          </cell>
          <cell r="U71">
            <v>13.247863247863249</v>
          </cell>
          <cell r="V71">
            <v>10.683760683760685</v>
          </cell>
          <cell r="W71">
            <v>23.8</v>
          </cell>
          <cell r="X71">
            <v>28.6</v>
          </cell>
          <cell r="Y71">
            <v>26.6</v>
          </cell>
          <cell r="Z71">
            <v>14</v>
          </cell>
          <cell r="AA71">
            <v>20</v>
          </cell>
          <cell r="AC71">
            <v>15.519999999999994</v>
          </cell>
          <cell r="AD71">
            <v>6</v>
          </cell>
          <cell r="AE71">
            <v>10</v>
          </cell>
          <cell r="AF71">
            <v>12</v>
          </cell>
          <cell r="AG71">
            <v>10</v>
          </cell>
          <cell r="AH71">
            <v>130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C72">
            <v>256</v>
          </cell>
          <cell r="E72">
            <v>61</v>
          </cell>
          <cell r="F72">
            <v>194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65</v>
          </cell>
          <cell r="K72">
            <v>-4</v>
          </cell>
          <cell r="O72">
            <v>12.2</v>
          </cell>
          <cell r="R72">
            <v>0</v>
          </cell>
          <cell r="U72">
            <v>15.901639344262296</v>
          </cell>
          <cell r="V72">
            <v>15.901639344262296</v>
          </cell>
          <cell r="W72">
            <v>15.8</v>
          </cell>
          <cell r="X72">
            <v>15.4</v>
          </cell>
          <cell r="Y72">
            <v>12.8</v>
          </cell>
          <cell r="Z72">
            <v>11.6</v>
          </cell>
          <cell r="AA72">
            <v>14</v>
          </cell>
          <cell r="AC72">
            <v>0</v>
          </cell>
          <cell r="AD72">
            <v>14</v>
          </cell>
          <cell r="AE72">
            <v>0</v>
          </cell>
          <cell r="AF72">
            <v>0</v>
          </cell>
          <cell r="AG72">
            <v>14</v>
          </cell>
          <cell r="AH72">
            <v>70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C73">
            <v>197</v>
          </cell>
          <cell r="D73">
            <v>112</v>
          </cell>
          <cell r="E73">
            <v>48</v>
          </cell>
          <cell r="F73">
            <v>244</v>
          </cell>
          <cell r="G73">
            <v>0.48</v>
          </cell>
          <cell r="H73">
            <v>180</v>
          </cell>
          <cell r="I73" t="str">
            <v>матрица</v>
          </cell>
          <cell r="J73">
            <v>53</v>
          </cell>
          <cell r="K73">
            <v>-5</v>
          </cell>
          <cell r="O73">
            <v>9.6</v>
          </cell>
          <cell r="R73">
            <v>0</v>
          </cell>
          <cell r="U73">
            <v>25.416666666666668</v>
          </cell>
          <cell r="V73">
            <v>25.416666666666668</v>
          </cell>
          <cell r="W73">
            <v>19.399999999999999</v>
          </cell>
          <cell r="X73">
            <v>14.8</v>
          </cell>
          <cell r="Y73">
            <v>15.6</v>
          </cell>
          <cell r="Z73">
            <v>7.6</v>
          </cell>
          <cell r="AA73">
            <v>16.8</v>
          </cell>
          <cell r="AC73">
            <v>0</v>
          </cell>
          <cell r="AD73">
            <v>8</v>
          </cell>
          <cell r="AE73">
            <v>0</v>
          </cell>
          <cell r="AF73">
            <v>0</v>
          </cell>
          <cell r="AG73">
            <v>14</v>
          </cell>
          <cell r="AH73">
            <v>70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3481</v>
          </cell>
          <cell r="D74">
            <v>504</v>
          </cell>
          <cell r="E74">
            <v>878</v>
          </cell>
          <cell r="F74">
            <v>2626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878</v>
          </cell>
          <cell r="K74">
            <v>0</v>
          </cell>
          <cell r="O74">
            <v>175.6</v>
          </cell>
          <cell r="R74">
            <v>0</v>
          </cell>
          <cell r="T74" t="str">
            <v>акция сеть "Матрёшка" на октябрь 2024г.</v>
          </cell>
          <cell r="U74">
            <v>14.954441913439636</v>
          </cell>
          <cell r="V74">
            <v>14.954441913439636</v>
          </cell>
          <cell r="W74">
            <v>255.6</v>
          </cell>
          <cell r="X74">
            <v>290</v>
          </cell>
          <cell r="Y74">
            <v>185.4</v>
          </cell>
          <cell r="Z74">
            <v>220.6</v>
          </cell>
          <cell r="AA74">
            <v>216.6</v>
          </cell>
          <cell r="AB74" t="str">
            <v>акция сеть "Матрёшка" на октябрь 2024г.</v>
          </cell>
          <cell r="AC74">
            <v>0</v>
          </cell>
          <cell r="AD74">
            <v>12</v>
          </cell>
          <cell r="AE74">
            <v>0</v>
          </cell>
          <cell r="AF74">
            <v>0</v>
          </cell>
          <cell r="AG74">
            <v>14</v>
          </cell>
          <cell r="AH74">
            <v>70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3075</v>
          </cell>
          <cell r="D75">
            <v>672</v>
          </cell>
          <cell r="E75">
            <v>813</v>
          </cell>
          <cell r="F75">
            <v>2460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812</v>
          </cell>
          <cell r="K75">
            <v>1</v>
          </cell>
          <cell r="O75">
            <v>162.6</v>
          </cell>
          <cell r="R75">
            <v>0</v>
          </cell>
          <cell r="T75" t="str">
            <v>акция сеть "Матрёшка" на октябрь 2024г.</v>
          </cell>
          <cell r="U75">
            <v>15.129151291512915</v>
          </cell>
          <cell r="V75">
            <v>15.129151291512915</v>
          </cell>
          <cell r="W75">
            <v>233.2</v>
          </cell>
          <cell r="X75">
            <v>252.4</v>
          </cell>
          <cell r="Y75">
            <v>186</v>
          </cell>
          <cell r="Z75">
            <v>225.2</v>
          </cell>
          <cell r="AA75">
            <v>205.6</v>
          </cell>
          <cell r="AB75" t="str">
            <v>акция сеть "Матрёшка" на октябрь 2024г.</v>
          </cell>
          <cell r="AC75">
            <v>0</v>
          </cell>
          <cell r="AD75">
            <v>12</v>
          </cell>
          <cell r="AE75">
            <v>0</v>
          </cell>
          <cell r="AF75">
            <v>0</v>
          </cell>
          <cell r="AG75">
            <v>14</v>
          </cell>
          <cell r="AH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191.7</v>
          </cell>
          <cell r="D76">
            <v>378</v>
          </cell>
          <cell r="E76">
            <v>148.5</v>
          </cell>
          <cell r="F76">
            <v>405</v>
          </cell>
          <cell r="G76">
            <v>1</v>
          </cell>
          <cell r="H76">
            <v>180</v>
          </cell>
          <cell r="I76" t="str">
            <v>матрица</v>
          </cell>
          <cell r="J76">
            <v>149.5</v>
          </cell>
          <cell r="K76">
            <v>-1</v>
          </cell>
          <cell r="O76">
            <v>29.7</v>
          </cell>
          <cell r="R76">
            <v>0</v>
          </cell>
          <cell r="U76">
            <v>13.636363636363637</v>
          </cell>
          <cell r="V76">
            <v>13.636363636363637</v>
          </cell>
          <cell r="W76">
            <v>41.04</v>
          </cell>
          <cell r="X76">
            <v>27.54</v>
          </cell>
          <cell r="Y76">
            <v>22.68</v>
          </cell>
          <cell r="Z76">
            <v>23.76</v>
          </cell>
          <cell r="AA76">
            <v>21.06</v>
          </cell>
          <cell r="AC76">
            <v>0</v>
          </cell>
          <cell r="AD76">
            <v>2.7</v>
          </cell>
          <cell r="AE76">
            <v>0</v>
          </cell>
          <cell r="AF76">
            <v>0</v>
          </cell>
          <cell r="AG76">
            <v>14</v>
          </cell>
          <cell r="AH76">
            <v>126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360</v>
          </cell>
          <cell r="D77">
            <v>1080</v>
          </cell>
          <cell r="E77">
            <v>365</v>
          </cell>
          <cell r="F77">
            <v>1110</v>
          </cell>
          <cell r="G77">
            <v>1</v>
          </cell>
          <cell r="H77">
            <v>180</v>
          </cell>
          <cell r="I77" t="str">
            <v>матрица</v>
          </cell>
          <cell r="J77">
            <v>340</v>
          </cell>
          <cell r="K77">
            <v>25</v>
          </cell>
          <cell r="O77">
            <v>73</v>
          </cell>
          <cell r="R77">
            <v>0</v>
          </cell>
          <cell r="U77">
            <v>15.205479452054794</v>
          </cell>
          <cell r="V77">
            <v>15.205479452054794</v>
          </cell>
          <cell r="W77">
            <v>103</v>
          </cell>
          <cell r="X77">
            <v>65</v>
          </cell>
          <cell r="Y77">
            <v>63</v>
          </cell>
          <cell r="Z77">
            <v>54</v>
          </cell>
          <cell r="AA77">
            <v>70.539999999999992</v>
          </cell>
          <cell r="AB77" t="str">
            <v>есть дубль</v>
          </cell>
          <cell r="AC77">
            <v>0</v>
          </cell>
          <cell r="AD77">
            <v>5</v>
          </cell>
          <cell r="AE77">
            <v>0</v>
          </cell>
          <cell r="AF77">
            <v>0</v>
          </cell>
          <cell r="AG77">
            <v>12</v>
          </cell>
          <cell r="AH77">
            <v>84</v>
          </cell>
        </row>
        <row r="78">
          <cell r="A78" t="str">
            <v>Чебуреки сочные, ВЕС, куриные жарен. зам  ПОКОМ</v>
          </cell>
          <cell r="B78" t="str">
            <v>кг</v>
          </cell>
          <cell r="C78">
            <v>105</v>
          </cell>
          <cell r="E78">
            <v>15</v>
          </cell>
          <cell r="F78">
            <v>20</v>
          </cell>
          <cell r="G78">
            <v>0</v>
          </cell>
          <cell r="H78" t="e">
            <v>#N/A</v>
          </cell>
          <cell r="I78" t="str">
            <v>нет в матрице</v>
          </cell>
          <cell r="J78">
            <v>15</v>
          </cell>
          <cell r="K78">
            <v>0</v>
          </cell>
          <cell r="O78">
            <v>3</v>
          </cell>
          <cell r="U78">
            <v>6.666666666666667</v>
          </cell>
          <cell r="V78">
            <v>6.666666666666667</v>
          </cell>
          <cell r="W78">
            <v>43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 t="str">
            <v>дубль</v>
          </cell>
          <cell r="AD78">
            <v>0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2687</v>
          </cell>
          <cell r="D79">
            <v>8</v>
          </cell>
          <cell r="E79">
            <v>748</v>
          </cell>
          <cell r="F79">
            <v>1688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699</v>
          </cell>
          <cell r="K79">
            <v>49</v>
          </cell>
          <cell r="O79">
            <v>149.6</v>
          </cell>
          <cell r="P79">
            <v>406.40000000000009</v>
          </cell>
          <cell r="Q79">
            <v>406.40000000000009</v>
          </cell>
          <cell r="R79">
            <v>528</v>
          </cell>
          <cell r="U79">
            <v>14.81283422459893</v>
          </cell>
          <cell r="V79">
            <v>11.283422459893048</v>
          </cell>
          <cell r="W79">
            <v>173.2</v>
          </cell>
          <cell r="X79">
            <v>235.6</v>
          </cell>
          <cell r="Y79">
            <v>227.2</v>
          </cell>
          <cell r="Z79">
            <v>201.6</v>
          </cell>
          <cell r="AA79">
            <v>170.4</v>
          </cell>
          <cell r="AC79">
            <v>56.896000000000015</v>
          </cell>
          <cell r="AD79">
            <v>22</v>
          </cell>
          <cell r="AE79">
            <v>24</v>
          </cell>
          <cell r="AF79">
            <v>73.92</v>
          </cell>
          <cell r="AG79">
            <v>12</v>
          </cell>
          <cell r="AH7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7109375" style="8" customWidth="1"/>
    <col min="8" max="8" width="5.7109375" customWidth="1"/>
    <col min="9" max="9" width="13.85546875" customWidth="1"/>
    <col min="10" max="11" width="6.42578125" customWidth="1"/>
    <col min="12" max="14" width="1" customWidth="1"/>
    <col min="15" max="15" width="6.42578125" customWidth="1"/>
    <col min="16" max="17" width="11.85546875" customWidth="1"/>
    <col min="18" max="18" width="6.42578125" customWidth="1"/>
    <col min="19" max="19" width="21.7109375" customWidth="1"/>
    <col min="20" max="21" width="5.42578125" customWidth="1"/>
    <col min="22" max="26" width="6" customWidth="1"/>
    <col min="27" max="27" width="34.7109375" customWidth="1"/>
    <col min="28" max="28" width="6.7109375" customWidth="1"/>
    <col min="29" max="29" width="6.7109375" style="8" customWidth="1"/>
    <col min="30" max="30" width="7.42578125" style="13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130</v>
      </c>
      <c r="Q2" s="16" t="s">
        <v>131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130</v>
      </c>
      <c r="AC2" s="6"/>
      <c r="AD2" s="10"/>
      <c r="AE2" s="16" t="s">
        <v>131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126</v>
      </c>
      <c r="AG3" s="14" t="s">
        <v>127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138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13134.699999999999</v>
      </c>
      <c r="F5" s="4">
        <f>SUM(F6:F497)</f>
        <v>32831.800000000003</v>
      </c>
      <c r="G5" s="6"/>
      <c r="H5" s="1"/>
      <c r="I5" s="1"/>
      <c r="J5" s="4">
        <f t="shared" ref="J5:R5" si="0">SUM(J6:J497)</f>
        <v>13150.099999999999</v>
      </c>
      <c r="K5" s="4">
        <f t="shared" si="0"/>
        <v>-15.400000000000006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2626.94</v>
      </c>
      <c r="P5" s="4">
        <f t="shared" si="0"/>
        <v>11911.48</v>
      </c>
      <c r="Q5" s="4">
        <f t="shared" si="0"/>
        <v>12350.000000000002</v>
      </c>
      <c r="R5" s="4">
        <f t="shared" si="0"/>
        <v>0</v>
      </c>
      <c r="S5" s="1"/>
      <c r="T5" s="1"/>
      <c r="U5" s="1"/>
      <c r="V5" s="4">
        <f>SUM(V6:V497)</f>
        <v>2955.9399999999996</v>
      </c>
      <c r="W5" s="4">
        <f>SUM(W6:W497)</f>
        <v>3522.78</v>
      </c>
      <c r="X5" s="4">
        <f>SUM(X6:X497)</f>
        <v>3436.5200000000004</v>
      </c>
      <c r="Y5" s="4">
        <f>SUM(Y6:Y497)</f>
        <v>2696.7799999999993</v>
      </c>
      <c r="Z5" s="4">
        <f>SUM(Z6:Z497)</f>
        <v>2660.9799999999991</v>
      </c>
      <c r="AA5" s="1"/>
      <c r="AB5" s="4">
        <f>SUM(AB6:AB497)</f>
        <v>5399.4759999999997</v>
      </c>
      <c r="AC5" s="6"/>
      <c r="AD5" s="12">
        <f>SUM(AD6:AD497)</f>
        <v>1482</v>
      </c>
      <c r="AE5" s="4">
        <f>SUM(AE6:AE497)</f>
        <v>5640.4800000000014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444</v>
      </c>
      <c r="D6" s="1"/>
      <c r="E6" s="1">
        <v>95</v>
      </c>
      <c r="F6" s="1">
        <v>281</v>
      </c>
      <c r="G6" s="6">
        <v>0.3</v>
      </c>
      <c r="H6" s="1">
        <v>180</v>
      </c>
      <c r="I6" s="1" t="s">
        <v>35</v>
      </c>
      <c r="J6" s="1">
        <v>95</v>
      </c>
      <c r="K6" s="1">
        <f t="shared" ref="K6:K35" si="1">E6-J6</f>
        <v>0</v>
      </c>
      <c r="L6" s="1"/>
      <c r="M6" s="1"/>
      <c r="N6" s="1"/>
      <c r="O6" s="1">
        <f>E6/5</f>
        <v>19</v>
      </c>
      <c r="P6" s="5"/>
      <c r="Q6" s="5">
        <f>AC6*AD6</f>
        <v>0</v>
      </c>
      <c r="R6" s="5"/>
      <c r="S6" s="1"/>
      <c r="T6" s="1">
        <f>(F6+Q6)/O6</f>
        <v>14.789473684210526</v>
      </c>
      <c r="U6" s="1">
        <f>F6/O6</f>
        <v>14.789473684210526</v>
      </c>
      <c r="V6" s="1">
        <v>23.8</v>
      </c>
      <c r="W6" s="1">
        <v>35.799999999999997</v>
      </c>
      <c r="X6" s="1">
        <v>34</v>
      </c>
      <c r="Y6" s="1">
        <v>20.2</v>
      </c>
      <c r="Z6" s="1">
        <v>23.8</v>
      </c>
      <c r="AA6" s="1"/>
      <c r="AB6" s="1">
        <f>P6*G6</f>
        <v>0</v>
      </c>
      <c r="AC6" s="6">
        <v>12</v>
      </c>
      <c r="AD6" s="10">
        <f>MROUND(P6,AC6*AF6)/AC6</f>
        <v>0</v>
      </c>
      <c r="AE6" s="1">
        <f>AD6*AC6*G6</f>
        <v>0</v>
      </c>
      <c r="AF6" s="1">
        <f>VLOOKUP(A6,[1]Sheet!$A:$AH,33,0)</f>
        <v>14</v>
      </c>
      <c r="AG6" s="1">
        <f>VLOOKUP(A6,[1]Sheet!$A:$AH,34,0)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1166</v>
      </c>
      <c r="D7" s="1">
        <v>168</v>
      </c>
      <c r="E7" s="1">
        <v>270</v>
      </c>
      <c r="F7" s="1">
        <v>922</v>
      </c>
      <c r="G7" s="6">
        <v>0.3</v>
      </c>
      <c r="H7" s="1">
        <v>180</v>
      </c>
      <c r="I7" s="1" t="s">
        <v>35</v>
      </c>
      <c r="J7" s="1">
        <v>270</v>
      </c>
      <c r="K7" s="1">
        <f t="shared" si="1"/>
        <v>0</v>
      </c>
      <c r="L7" s="1"/>
      <c r="M7" s="1"/>
      <c r="N7" s="1"/>
      <c r="O7" s="1">
        <f t="shared" ref="O7:O67" si="2">E7/5</f>
        <v>54</v>
      </c>
      <c r="P7" s="5"/>
      <c r="Q7" s="5">
        <f t="shared" ref="Q7:Q12" si="3">AC7*AD7</f>
        <v>0</v>
      </c>
      <c r="R7" s="5"/>
      <c r="S7" s="1"/>
      <c r="T7" s="1">
        <f t="shared" ref="T7:T67" si="4">(F7+Q7)/O7</f>
        <v>17.074074074074073</v>
      </c>
      <c r="U7" s="1">
        <f t="shared" ref="U7:U67" si="5">F7/O7</f>
        <v>17.074074074074073</v>
      </c>
      <c r="V7" s="1">
        <v>80</v>
      </c>
      <c r="W7" s="1">
        <v>78.8</v>
      </c>
      <c r="X7" s="1">
        <v>116</v>
      </c>
      <c r="Y7" s="1">
        <v>60.2</v>
      </c>
      <c r="Z7" s="1">
        <v>68.400000000000006</v>
      </c>
      <c r="AA7" s="1"/>
      <c r="AB7" s="1">
        <f t="shared" ref="AB7:AB67" si="6">P7*G7</f>
        <v>0</v>
      </c>
      <c r="AC7" s="6">
        <v>12</v>
      </c>
      <c r="AD7" s="10">
        <f t="shared" ref="AD7:AD12" si="7">MROUND(P7,AC7*AF7)/AC7</f>
        <v>0</v>
      </c>
      <c r="AE7" s="1">
        <f t="shared" ref="AE7:AE12" si="8">AD7*AC7*G7</f>
        <v>0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1886</v>
      </c>
      <c r="D8" s="1"/>
      <c r="E8" s="1">
        <v>727</v>
      </c>
      <c r="F8" s="1">
        <v>1003</v>
      </c>
      <c r="G8" s="6">
        <v>0.3</v>
      </c>
      <c r="H8" s="1">
        <v>180</v>
      </c>
      <c r="I8" s="1" t="s">
        <v>35</v>
      </c>
      <c r="J8" s="1">
        <v>733</v>
      </c>
      <c r="K8" s="1">
        <f t="shared" si="1"/>
        <v>-6</v>
      </c>
      <c r="L8" s="1"/>
      <c r="M8" s="1"/>
      <c r="N8" s="1"/>
      <c r="O8" s="1">
        <f t="shared" si="2"/>
        <v>145.4</v>
      </c>
      <c r="P8" s="5">
        <f>15*O8-F8</f>
        <v>1178</v>
      </c>
      <c r="Q8" s="5">
        <f t="shared" si="3"/>
        <v>1176</v>
      </c>
      <c r="R8" s="5"/>
      <c r="S8" s="1"/>
      <c r="T8" s="1">
        <f t="shared" si="4"/>
        <v>14.98624484181568</v>
      </c>
      <c r="U8" s="1">
        <f t="shared" si="5"/>
        <v>6.8982118294360379</v>
      </c>
      <c r="V8" s="1">
        <v>100.6</v>
      </c>
      <c r="W8" s="1">
        <v>158.4</v>
      </c>
      <c r="X8" s="1">
        <v>177.4</v>
      </c>
      <c r="Y8" s="1">
        <v>129.19999999999999</v>
      </c>
      <c r="Z8" s="1">
        <v>133.4</v>
      </c>
      <c r="AA8" s="1" t="s">
        <v>38</v>
      </c>
      <c r="AB8" s="1">
        <f t="shared" si="6"/>
        <v>353.4</v>
      </c>
      <c r="AC8" s="6">
        <v>12</v>
      </c>
      <c r="AD8" s="10">
        <f t="shared" si="7"/>
        <v>98</v>
      </c>
      <c r="AE8" s="1">
        <f t="shared" si="8"/>
        <v>352.8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1007</v>
      </c>
      <c r="D9" s="1"/>
      <c r="E9" s="1">
        <v>485</v>
      </c>
      <c r="F9" s="1">
        <v>466</v>
      </c>
      <c r="G9" s="6">
        <v>0.3</v>
      </c>
      <c r="H9" s="1">
        <v>180</v>
      </c>
      <c r="I9" s="1" t="s">
        <v>35</v>
      </c>
      <c r="J9" s="1">
        <v>485</v>
      </c>
      <c r="K9" s="1">
        <f t="shared" si="1"/>
        <v>0</v>
      </c>
      <c r="L9" s="1"/>
      <c r="M9" s="1"/>
      <c r="N9" s="1"/>
      <c r="O9" s="1">
        <f t="shared" si="2"/>
        <v>97</v>
      </c>
      <c r="P9" s="5">
        <f>15*O9-F9</f>
        <v>989</v>
      </c>
      <c r="Q9" s="5">
        <f t="shared" si="3"/>
        <v>1008</v>
      </c>
      <c r="R9" s="5"/>
      <c r="S9" s="1"/>
      <c r="T9" s="1">
        <f t="shared" si="4"/>
        <v>15.195876288659793</v>
      </c>
      <c r="U9" s="1">
        <f t="shared" si="5"/>
        <v>4.804123711340206</v>
      </c>
      <c r="V9" s="1">
        <v>60</v>
      </c>
      <c r="W9" s="1">
        <v>93.6</v>
      </c>
      <c r="X9" s="1">
        <v>67.8</v>
      </c>
      <c r="Y9" s="1">
        <v>57</v>
      </c>
      <c r="Z9" s="1">
        <v>64.8</v>
      </c>
      <c r="AA9" s="1"/>
      <c r="AB9" s="1">
        <f t="shared" si="6"/>
        <v>296.7</v>
      </c>
      <c r="AC9" s="6">
        <v>12</v>
      </c>
      <c r="AD9" s="10">
        <f t="shared" si="7"/>
        <v>84</v>
      </c>
      <c r="AE9" s="1">
        <f t="shared" si="8"/>
        <v>302.39999999999998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1720</v>
      </c>
      <c r="D10" s="1">
        <v>504</v>
      </c>
      <c r="E10" s="1">
        <v>560</v>
      </c>
      <c r="F10" s="1">
        <v>1546</v>
      </c>
      <c r="G10" s="6">
        <v>0.3</v>
      </c>
      <c r="H10" s="1">
        <v>180</v>
      </c>
      <c r="I10" s="1" t="s">
        <v>35</v>
      </c>
      <c r="J10" s="1">
        <v>548</v>
      </c>
      <c r="K10" s="1">
        <f t="shared" si="1"/>
        <v>12</v>
      </c>
      <c r="L10" s="1"/>
      <c r="M10" s="1"/>
      <c r="N10" s="1"/>
      <c r="O10" s="1">
        <f t="shared" si="2"/>
        <v>112</v>
      </c>
      <c r="P10" s="5">
        <f>16*O10-F10</f>
        <v>246</v>
      </c>
      <c r="Q10" s="5">
        <f t="shared" si="3"/>
        <v>168</v>
      </c>
      <c r="R10" s="5"/>
      <c r="S10" s="1"/>
      <c r="T10" s="1">
        <f t="shared" si="4"/>
        <v>15.303571428571429</v>
      </c>
      <c r="U10" s="1">
        <f t="shared" si="5"/>
        <v>13.803571428571429</v>
      </c>
      <c r="V10" s="1">
        <v>144.6</v>
      </c>
      <c r="W10" s="1">
        <v>164.6</v>
      </c>
      <c r="X10" s="1">
        <v>192.6</v>
      </c>
      <c r="Y10" s="1">
        <v>146.80000000000001</v>
      </c>
      <c r="Z10" s="1">
        <v>116.2</v>
      </c>
      <c r="AA10" s="1"/>
      <c r="AB10" s="1">
        <f t="shared" si="6"/>
        <v>73.8</v>
      </c>
      <c r="AC10" s="6">
        <v>12</v>
      </c>
      <c r="AD10" s="10">
        <f t="shared" si="7"/>
        <v>14</v>
      </c>
      <c r="AE10" s="1">
        <f t="shared" si="8"/>
        <v>50.4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672</v>
      </c>
      <c r="D11" s="1"/>
      <c r="E11" s="1">
        <v>185</v>
      </c>
      <c r="F11" s="1">
        <v>487</v>
      </c>
      <c r="G11" s="6">
        <v>0.09</v>
      </c>
      <c r="H11" s="1">
        <v>180</v>
      </c>
      <c r="I11" s="1" t="s">
        <v>35</v>
      </c>
      <c r="J11" s="1">
        <v>153</v>
      </c>
      <c r="K11" s="1">
        <f t="shared" si="1"/>
        <v>32</v>
      </c>
      <c r="L11" s="1"/>
      <c r="M11" s="1"/>
      <c r="N11" s="1"/>
      <c r="O11" s="1">
        <f t="shared" si="2"/>
        <v>37</v>
      </c>
      <c r="P11" s="5">
        <f>18*O11-F11</f>
        <v>179</v>
      </c>
      <c r="Q11" s="5">
        <f t="shared" si="3"/>
        <v>336</v>
      </c>
      <c r="R11" s="5"/>
      <c r="S11" s="1"/>
      <c r="T11" s="1">
        <f t="shared" si="4"/>
        <v>22.243243243243242</v>
      </c>
      <c r="U11" s="1">
        <f t="shared" si="5"/>
        <v>13.162162162162161</v>
      </c>
      <c r="V11" s="1">
        <v>24.2</v>
      </c>
      <c r="W11" s="1">
        <v>63.2</v>
      </c>
      <c r="X11" s="1">
        <v>26.4</v>
      </c>
      <c r="Y11" s="1">
        <v>33.799999999999997</v>
      </c>
      <c r="Z11" s="1">
        <v>42.8</v>
      </c>
      <c r="AA11" s="1"/>
      <c r="AB11" s="1">
        <f t="shared" si="6"/>
        <v>16.11</v>
      </c>
      <c r="AC11" s="6">
        <v>24</v>
      </c>
      <c r="AD11" s="10">
        <f t="shared" si="7"/>
        <v>14</v>
      </c>
      <c r="AE11" s="1">
        <f t="shared" si="8"/>
        <v>30.24</v>
      </c>
      <c r="AF11" s="1">
        <f>VLOOKUP(A11,[1]Sheet!$A:$AH,33,0)</f>
        <v>14</v>
      </c>
      <c r="AG11" s="1">
        <f>VLOOKUP(A11,[1]Sheet!$A:$AH,34,0)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687</v>
      </c>
      <c r="D12" s="1">
        <v>420</v>
      </c>
      <c r="E12" s="1">
        <v>113</v>
      </c>
      <c r="F12" s="1">
        <v>841</v>
      </c>
      <c r="G12" s="6">
        <v>0.36</v>
      </c>
      <c r="H12" s="1">
        <v>180</v>
      </c>
      <c r="I12" s="1" t="s">
        <v>35</v>
      </c>
      <c r="J12" s="1">
        <v>133</v>
      </c>
      <c r="K12" s="1">
        <f t="shared" si="1"/>
        <v>-20</v>
      </c>
      <c r="L12" s="1"/>
      <c r="M12" s="1"/>
      <c r="N12" s="1"/>
      <c r="O12" s="1">
        <f t="shared" si="2"/>
        <v>22.6</v>
      </c>
      <c r="P12" s="5"/>
      <c r="Q12" s="5">
        <f t="shared" si="3"/>
        <v>0</v>
      </c>
      <c r="R12" s="5"/>
      <c r="S12" s="1"/>
      <c r="T12" s="1">
        <f t="shared" si="4"/>
        <v>37.212389380530972</v>
      </c>
      <c r="U12" s="1">
        <f t="shared" si="5"/>
        <v>37.212389380530972</v>
      </c>
      <c r="V12" s="1">
        <v>69.2</v>
      </c>
      <c r="W12" s="1">
        <v>65.599999999999994</v>
      </c>
      <c r="X12" s="1">
        <v>65.2</v>
      </c>
      <c r="Y12" s="1">
        <v>35.6</v>
      </c>
      <c r="Z12" s="1">
        <v>33.200000000000003</v>
      </c>
      <c r="AA12" s="1"/>
      <c r="AB12" s="1">
        <f t="shared" si="6"/>
        <v>0</v>
      </c>
      <c r="AC12" s="6">
        <v>10</v>
      </c>
      <c r="AD12" s="10">
        <f t="shared" si="7"/>
        <v>0</v>
      </c>
      <c r="AE12" s="1">
        <f t="shared" si="8"/>
        <v>0</v>
      </c>
      <c r="AF12" s="1">
        <f>VLOOKUP(A12,[1]Sheet!$A:$AH,33,0)</f>
        <v>14</v>
      </c>
      <c r="AG12" s="1">
        <f>VLOOKUP(A12,[1]Sheet!$A:$AH,34,0)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43</v>
      </c>
      <c r="B13" s="17" t="s">
        <v>44</v>
      </c>
      <c r="C13" s="17"/>
      <c r="D13" s="17">
        <v>9</v>
      </c>
      <c r="E13" s="30">
        <v>9</v>
      </c>
      <c r="F13" s="17"/>
      <c r="G13" s="18">
        <v>0</v>
      </c>
      <c r="H13" s="17">
        <v>180</v>
      </c>
      <c r="I13" s="17" t="s">
        <v>45</v>
      </c>
      <c r="J13" s="17">
        <v>9</v>
      </c>
      <c r="K13" s="17">
        <f t="shared" si="1"/>
        <v>0</v>
      </c>
      <c r="L13" s="17"/>
      <c r="M13" s="17"/>
      <c r="N13" s="17"/>
      <c r="O13" s="17">
        <f t="shared" si="2"/>
        <v>1.8</v>
      </c>
      <c r="P13" s="19"/>
      <c r="Q13" s="19"/>
      <c r="R13" s="19"/>
      <c r="S13" s="17"/>
      <c r="T13" s="17">
        <f t="shared" si="4"/>
        <v>0</v>
      </c>
      <c r="U13" s="17">
        <f t="shared" si="5"/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20" t="s">
        <v>83</v>
      </c>
      <c r="AB13" s="17">
        <f t="shared" si="6"/>
        <v>0</v>
      </c>
      <c r="AC13" s="18">
        <v>0</v>
      </c>
      <c r="AD13" s="21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44</v>
      </c>
      <c r="C14" s="1">
        <v>223.9</v>
      </c>
      <c r="D14" s="1"/>
      <c r="E14" s="1">
        <v>22.2</v>
      </c>
      <c r="F14" s="1">
        <v>198</v>
      </c>
      <c r="G14" s="6">
        <v>1</v>
      </c>
      <c r="H14" s="1">
        <v>180</v>
      </c>
      <c r="I14" s="1" t="s">
        <v>35</v>
      </c>
      <c r="J14" s="1">
        <v>22.2</v>
      </c>
      <c r="K14" s="1">
        <f t="shared" si="1"/>
        <v>0</v>
      </c>
      <c r="L14" s="1"/>
      <c r="M14" s="1"/>
      <c r="N14" s="1"/>
      <c r="O14" s="1">
        <f t="shared" si="2"/>
        <v>4.4399999999999995</v>
      </c>
      <c r="P14" s="5"/>
      <c r="Q14" s="5">
        <f t="shared" ref="Q14:Q17" si="9">AC14*AD14</f>
        <v>0</v>
      </c>
      <c r="R14" s="5"/>
      <c r="S14" s="1"/>
      <c r="T14" s="1">
        <f t="shared" si="4"/>
        <v>44.594594594594597</v>
      </c>
      <c r="U14" s="1">
        <f t="shared" si="5"/>
        <v>44.594594594594597</v>
      </c>
      <c r="V14" s="1">
        <v>8.14</v>
      </c>
      <c r="W14" s="1">
        <v>5.18</v>
      </c>
      <c r="X14" s="1">
        <v>7.02</v>
      </c>
      <c r="Y14" s="1">
        <v>5.18</v>
      </c>
      <c r="Z14" s="1">
        <v>2.96</v>
      </c>
      <c r="AA14" s="34" t="s">
        <v>47</v>
      </c>
      <c r="AB14" s="1">
        <f t="shared" si="6"/>
        <v>0</v>
      </c>
      <c r="AC14" s="6">
        <v>3.7</v>
      </c>
      <c r="AD14" s="10">
        <f t="shared" ref="AD14:AD17" si="10">MROUND(P14,AC14*AF14)/AC14</f>
        <v>0</v>
      </c>
      <c r="AE14" s="1">
        <f t="shared" ref="AE14:AE17" si="11">AD14*AC14*G14</f>
        <v>0</v>
      </c>
      <c r="AF14" s="1">
        <f>VLOOKUP(A14,[1]Sheet!$A:$AH,33,0)</f>
        <v>14</v>
      </c>
      <c r="AG14" s="1">
        <f>VLOOKUP(A14,[1]Sheet!$A:$AH,34,0)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34</v>
      </c>
      <c r="C15" s="1">
        <v>353</v>
      </c>
      <c r="D15" s="1">
        <v>336</v>
      </c>
      <c r="E15" s="1">
        <v>153</v>
      </c>
      <c r="F15" s="1">
        <v>465</v>
      </c>
      <c r="G15" s="6">
        <v>0.25</v>
      </c>
      <c r="H15" s="1">
        <v>180</v>
      </c>
      <c r="I15" s="1" t="s">
        <v>35</v>
      </c>
      <c r="J15" s="1">
        <v>153</v>
      </c>
      <c r="K15" s="1">
        <f t="shared" si="1"/>
        <v>0</v>
      </c>
      <c r="L15" s="1"/>
      <c r="M15" s="1"/>
      <c r="N15" s="1"/>
      <c r="O15" s="1">
        <f t="shared" si="2"/>
        <v>30.6</v>
      </c>
      <c r="P15" s="5"/>
      <c r="Q15" s="5">
        <f t="shared" si="9"/>
        <v>0</v>
      </c>
      <c r="R15" s="5"/>
      <c r="S15" s="1"/>
      <c r="T15" s="1">
        <f t="shared" si="4"/>
        <v>15.196078431372548</v>
      </c>
      <c r="U15" s="1">
        <f t="shared" si="5"/>
        <v>15.196078431372548</v>
      </c>
      <c r="V15" s="1">
        <v>44.8</v>
      </c>
      <c r="W15" s="1">
        <v>38.4</v>
      </c>
      <c r="X15" s="1">
        <v>39.799999999999997</v>
      </c>
      <c r="Y15" s="1">
        <v>32.4</v>
      </c>
      <c r="Z15" s="1">
        <v>44</v>
      </c>
      <c r="AA15" s="1"/>
      <c r="AB15" s="1">
        <f t="shared" si="6"/>
        <v>0</v>
      </c>
      <c r="AC15" s="6">
        <v>12</v>
      </c>
      <c r="AD15" s="10">
        <f t="shared" si="10"/>
        <v>0</v>
      </c>
      <c r="AE15" s="1">
        <f t="shared" si="11"/>
        <v>0</v>
      </c>
      <c r="AF15" s="1">
        <f>VLOOKUP(A15,[1]Sheet!$A:$AH,33,0)</f>
        <v>14</v>
      </c>
      <c r="AG15" s="1">
        <f>VLOOKUP(A15,[1]Sheet!$A:$AH,34,0)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34</v>
      </c>
      <c r="C16" s="1">
        <v>679</v>
      </c>
      <c r="D16" s="1"/>
      <c r="E16" s="1">
        <v>152</v>
      </c>
      <c r="F16" s="1">
        <v>496</v>
      </c>
      <c r="G16" s="6">
        <v>0.25</v>
      </c>
      <c r="H16" s="1">
        <v>180</v>
      </c>
      <c r="I16" s="1" t="s">
        <v>35</v>
      </c>
      <c r="J16" s="1">
        <v>146</v>
      </c>
      <c r="K16" s="1">
        <f t="shared" si="1"/>
        <v>6</v>
      </c>
      <c r="L16" s="1"/>
      <c r="M16" s="1"/>
      <c r="N16" s="1"/>
      <c r="O16" s="1">
        <f t="shared" si="2"/>
        <v>30.4</v>
      </c>
      <c r="P16" s="5"/>
      <c r="Q16" s="5">
        <f t="shared" si="9"/>
        <v>0</v>
      </c>
      <c r="R16" s="5"/>
      <c r="S16" s="1"/>
      <c r="T16" s="1">
        <f t="shared" si="4"/>
        <v>16.315789473684212</v>
      </c>
      <c r="U16" s="1">
        <f t="shared" si="5"/>
        <v>16.315789473684212</v>
      </c>
      <c r="V16" s="1">
        <v>30</v>
      </c>
      <c r="W16" s="1">
        <v>52.6</v>
      </c>
      <c r="X16" s="1">
        <v>46.6</v>
      </c>
      <c r="Y16" s="1">
        <v>35.4</v>
      </c>
      <c r="Z16" s="1">
        <v>33</v>
      </c>
      <c r="AA16" s="1"/>
      <c r="AB16" s="1">
        <f t="shared" si="6"/>
        <v>0</v>
      </c>
      <c r="AC16" s="6">
        <v>12</v>
      </c>
      <c r="AD16" s="10">
        <f t="shared" si="10"/>
        <v>0</v>
      </c>
      <c r="AE16" s="1">
        <f t="shared" si="11"/>
        <v>0</v>
      </c>
      <c r="AF16" s="1">
        <f>VLOOKUP(A16,[1]Sheet!$A:$AH,33,0)</f>
        <v>14</v>
      </c>
      <c r="AG16" s="1">
        <f>VLOOKUP(A16,[1]Sheet!$A:$AH,34,0)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44</v>
      </c>
      <c r="C17" s="1">
        <v>42</v>
      </c>
      <c r="D17" s="1">
        <v>0.7</v>
      </c>
      <c r="E17" s="1">
        <v>6.7</v>
      </c>
      <c r="F17" s="1">
        <v>36</v>
      </c>
      <c r="G17" s="6">
        <v>1</v>
      </c>
      <c r="H17" s="1">
        <v>180</v>
      </c>
      <c r="I17" s="1" t="s">
        <v>35</v>
      </c>
      <c r="J17" s="1">
        <v>6.7</v>
      </c>
      <c r="K17" s="1">
        <f t="shared" si="1"/>
        <v>0</v>
      </c>
      <c r="L17" s="1"/>
      <c r="M17" s="1"/>
      <c r="N17" s="1"/>
      <c r="O17" s="1">
        <f t="shared" si="2"/>
        <v>1.34</v>
      </c>
      <c r="P17" s="5"/>
      <c r="Q17" s="5">
        <f t="shared" si="9"/>
        <v>0</v>
      </c>
      <c r="R17" s="5"/>
      <c r="S17" s="1"/>
      <c r="T17" s="1">
        <f t="shared" si="4"/>
        <v>26.865671641791042</v>
      </c>
      <c r="U17" s="1">
        <f t="shared" si="5"/>
        <v>26.865671641791042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24" t="s">
        <v>51</v>
      </c>
      <c r="AB17" s="1">
        <f t="shared" si="6"/>
        <v>0</v>
      </c>
      <c r="AC17" s="6">
        <v>3</v>
      </c>
      <c r="AD17" s="10">
        <f t="shared" si="10"/>
        <v>0</v>
      </c>
      <c r="AE17" s="1">
        <f t="shared" si="11"/>
        <v>0</v>
      </c>
      <c r="AF17" s="1">
        <f>VLOOKUP(A17,[1]Sheet!$A:$AH,33,0)</f>
        <v>14</v>
      </c>
      <c r="AG17" s="1">
        <f>VLOOKUP(A17,[1]Sheet!$A:$AH,34,0)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52</v>
      </c>
      <c r="B18" s="17" t="s">
        <v>44</v>
      </c>
      <c r="C18" s="17"/>
      <c r="D18" s="17">
        <v>14.8</v>
      </c>
      <c r="E18" s="30">
        <v>14.8</v>
      </c>
      <c r="F18" s="17"/>
      <c r="G18" s="18">
        <v>0</v>
      </c>
      <c r="H18" s="17">
        <v>180</v>
      </c>
      <c r="I18" s="17" t="s">
        <v>45</v>
      </c>
      <c r="J18" s="17">
        <v>14</v>
      </c>
      <c r="K18" s="17">
        <f t="shared" si="1"/>
        <v>0.80000000000000071</v>
      </c>
      <c r="L18" s="17"/>
      <c r="M18" s="17"/>
      <c r="N18" s="17"/>
      <c r="O18" s="17">
        <f t="shared" si="2"/>
        <v>2.96</v>
      </c>
      <c r="P18" s="19"/>
      <c r="Q18" s="19"/>
      <c r="R18" s="19"/>
      <c r="S18" s="17"/>
      <c r="T18" s="17">
        <f t="shared" si="4"/>
        <v>0</v>
      </c>
      <c r="U18" s="17">
        <f t="shared" si="5"/>
        <v>0</v>
      </c>
      <c r="V18" s="17">
        <v>0.74</v>
      </c>
      <c r="W18" s="17">
        <v>5.92</v>
      </c>
      <c r="X18" s="17">
        <v>5.18</v>
      </c>
      <c r="Y18" s="17">
        <v>10.36</v>
      </c>
      <c r="Z18" s="17">
        <v>8.879999999999999</v>
      </c>
      <c r="AA18" s="20" t="s">
        <v>83</v>
      </c>
      <c r="AB18" s="17">
        <f t="shared" si="6"/>
        <v>0</v>
      </c>
      <c r="AC18" s="18">
        <v>0</v>
      </c>
      <c r="AD18" s="21"/>
      <c r="AE18" s="17"/>
      <c r="AF18" s="17"/>
      <c r="AG18" s="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44</v>
      </c>
      <c r="C19" s="1">
        <v>388.5</v>
      </c>
      <c r="D19" s="1">
        <v>155.4</v>
      </c>
      <c r="E19" s="30">
        <f>180.6+E18</f>
        <v>195.4</v>
      </c>
      <c r="F19" s="1">
        <v>296.7</v>
      </c>
      <c r="G19" s="6">
        <v>1</v>
      </c>
      <c r="H19" s="1">
        <v>180</v>
      </c>
      <c r="I19" s="1" t="s">
        <v>35</v>
      </c>
      <c r="J19" s="1">
        <v>174.7</v>
      </c>
      <c r="K19" s="1">
        <f t="shared" si="1"/>
        <v>20.700000000000017</v>
      </c>
      <c r="L19" s="1"/>
      <c r="M19" s="1"/>
      <c r="N19" s="1"/>
      <c r="O19" s="1">
        <f t="shared" si="2"/>
        <v>39.08</v>
      </c>
      <c r="P19" s="5">
        <f t="shared" ref="P19:P22" si="12">14*O19-F19</f>
        <v>250.42000000000002</v>
      </c>
      <c r="Q19" s="5">
        <f t="shared" ref="Q19:Q24" si="13">AC19*AD19</f>
        <v>259</v>
      </c>
      <c r="R19" s="5"/>
      <c r="S19" s="1"/>
      <c r="T19" s="1">
        <f t="shared" si="4"/>
        <v>14.219549641760493</v>
      </c>
      <c r="U19" s="1">
        <f t="shared" si="5"/>
        <v>7.5921187308085978</v>
      </c>
      <c r="V19" s="1">
        <v>39.22</v>
      </c>
      <c r="W19" s="1">
        <v>39.22</v>
      </c>
      <c r="X19" s="1">
        <v>38.840000000000003</v>
      </c>
      <c r="Y19" s="1">
        <v>13.92</v>
      </c>
      <c r="Z19" s="1">
        <v>0</v>
      </c>
      <c r="AA19" s="15" t="s">
        <v>134</v>
      </c>
      <c r="AB19" s="1">
        <f t="shared" si="6"/>
        <v>250.42000000000002</v>
      </c>
      <c r="AC19" s="6">
        <v>3.7</v>
      </c>
      <c r="AD19" s="10">
        <f t="shared" ref="AD19:AD24" si="14">MROUND(P19,AC19*AF19)/AC19</f>
        <v>70</v>
      </c>
      <c r="AE19" s="1">
        <f t="shared" ref="AE19:AE24" si="15">AD19*AC19*G19</f>
        <v>259</v>
      </c>
      <c r="AF19" s="1">
        <f>VLOOKUP(A19,[1]Sheet!$A:$AH,33,0)</f>
        <v>14</v>
      </c>
      <c r="AG19" s="1">
        <f>VLOOKUP(A19,[1]Sheet!$A:$AH,34,0)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44</v>
      </c>
      <c r="C20" s="1">
        <v>451</v>
      </c>
      <c r="D20" s="1">
        <v>71</v>
      </c>
      <c r="E20" s="1">
        <v>170</v>
      </c>
      <c r="F20" s="1">
        <v>330.5</v>
      </c>
      <c r="G20" s="6">
        <v>1</v>
      </c>
      <c r="H20" s="1">
        <v>180</v>
      </c>
      <c r="I20" s="1" t="s">
        <v>35</v>
      </c>
      <c r="J20" s="1">
        <v>177.9</v>
      </c>
      <c r="K20" s="1">
        <f t="shared" si="1"/>
        <v>-7.9000000000000057</v>
      </c>
      <c r="L20" s="1"/>
      <c r="M20" s="1"/>
      <c r="N20" s="1"/>
      <c r="O20" s="1">
        <f t="shared" si="2"/>
        <v>34</v>
      </c>
      <c r="P20" s="5">
        <f t="shared" si="12"/>
        <v>145.5</v>
      </c>
      <c r="Q20" s="5">
        <f t="shared" si="13"/>
        <v>132</v>
      </c>
      <c r="R20" s="5"/>
      <c r="S20" s="1"/>
      <c r="T20" s="1">
        <f t="shared" si="4"/>
        <v>13.602941176470589</v>
      </c>
      <c r="U20" s="1">
        <f t="shared" si="5"/>
        <v>9.7205882352941178</v>
      </c>
      <c r="V20" s="1">
        <v>39.5</v>
      </c>
      <c r="W20" s="1">
        <v>44.8</v>
      </c>
      <c r="X20" s="1">
        <v>38.5</v>
      </c>
      <c r="Y20" s="1">
        <v>2.2000000000000002</v>
      </c>
      <c r="Z20" s="1">
        <v>0</v>
      </c>
      <c r="AA20" s="1" t="s">
        <v>55</v>
      </c>
      <c r="AB20" s="1">
        <f t="shared" si="6"/>
        <v>145.5</v>
      </c>
      <c r="AC20" s="6">
        <v>5.5</v>
      </c>
      <c r="AD20" s="10">
        <f t="shared" si="14"/>
        <v>24</v>
      </c>
      <c r="AE20" s="1">
        <f t="shared" si="15"/>
        <v>132</v>
      </c>
      <c r="AF20" s="1">
        <f>VLOOKUP(A20,[1]Sheet!$A:$AH,33,0)</f>
        <v>12</v>
      </c>
      <c r="AG20" s="1">
        <f>VLOOKUP(A20,[1]Sheet!$A:$AH,34,0)</f>
        <v>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44</v>
      </c>
      <c r="C21" s="1">
        <v>630</v>
      </c>
      <c r="D21" s="1"/>
      <c r="E21" s="30">
        <f>135+E13</f>
        <v>144</v>
      </c>
      <c r="F21" s="1">
        <v>483</v>
      </c>
      <c r="G21" s="6">
        <v>1</v>
      </c>
      <c r="H21" s="1">
        <v>180</v>
      </c>
      <c r="I21" s="1" t="s">
        <v>35</v>
      </c>
      <c r="J21" s="1">
        <v>139.69999999999999</v>
      </c>
      <c r="K21" s="1">
        <f t="shared" si="1"/>
        <v>4.3000000000000114</v>
      </c>
      <c r="L21" s="1"/>
      <c r="M21" s="1"/>
      <c r="N21" s="1"/>
      <c r="O21" s="1">
        <f t="shared" si="2"/>
        <v>28.8</v>
      </c>
      <c r="P21" s="5"/>
      <c r="Q21" s="5">
        <f t="shared" si="13"/>
        <v>0</v>
      </c>
      <c r="R21" s="5"/>
      <c r="S21" s="1"/>
      <c r="T21" s="1">
        <f t="shared" si="4"/>
        <v>16.770833333333332</v>
      </c>
      <c r="U21" s="1">
        <f t="shared" si="5"/>
        <v>16.770833333333332</v>
      </c>
      <c r="V21" s="1">
        <v>8.4</v>
      </c>
      <c r="W21" s="1">
        <v>49.2</v>
      </c>
      <c r="X21" s="1">
        <v>19.7</v>
      </c>
      <c r="Y21" s="1">
        <v>27.6</v>
      </c>
      <c r="Z21" s="1">
        <v>8.4</v>
      </c>
      <c r="AA21" s="15" t="s">
        <v>128</v>
      </c>
      <c r="AB21" s="1">
        <f t="shared" si="6"/>
        <v>0</v>
      </c>
      <c r="AC21" s="6">
        <v>3</v>
      </c>
      <c r="AD21" s="10">
        <f t="shared" si="14"/>
        <v>0</v>
      </c>
      <c r="AE21" s="1">
        <f t="shared" si="15"/>
        <v>0</v>
      </c>
      <c r="AF21" s="1">
        <f>VLOOKUP(A21,[1]Sheet!$A:$AH,33,0)</f>
        <v>14</v>
      </c>
      <c r="AG21" s="1">
        <f>VLOOKUP(A21,[1]Sheet!$A:$AH,34,0)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34</v>
      </c>
      <c r="C22" s="1">
        <v>790</v>
      </c>
      <c r="D22" s="1">
        <v>84</v>
      </c>
      <c r="E22" s="1">
        <v>269</v>
      </c>
      <c r="F22" s="1">
        <v>502</v>
      </c>
      <c r="G22" s="6">
        <v>0.25</v>
      </c>
      <c r="H22" s="1">
        <v>180</v>
      </c>
      <c r="I22" s="1" t="s">
        <v>35</v>
      </c>
      <c r="J22" s="1">
        <v>269</v>
      </c>
      <c r="K22" s="1">
        <f t="shared" si="1"/>
        <v>0</v>
      </c>
      <c r="L22" s="1"/>
      <c r="M22" s="1"/>
      <c r="N22" s="1"/>
      <c r="O22" s="1">
        <f t="shared" si="2"/>
        <v>53.8</v>
      </c>
      <c r="P22" s="5">
        <f t="shared" si="12"/>
        <v>251.19999999999993</v>
      </c>
      <c r="Q22" s="5">
        <f t="shared" si="13"/>
        <v>252</v>
      </c>
      <c r="R22" s="5"/>
      <c r="S22" s="1"/>
      <c r="T22" s="1">
        <f t="shared" si="4"/>
        <v>14.014869888475838</v>
      </c>
      <c r="U22" s="1">
        <f t="shared" si="5"/>
        <v>9.3308550185873607</v>
      </c>
      <c r="V22" s="1">
        <v>58</v>
      </c>
      <c r="W22" s="1">
        <v>71.400000000000006</v>
      </c>
      <c r="X22" s="1">
        <v>86.2</v>
      </c>
      <c r="Y22" s="1">
        <v>50.4</v>
      </c>
      <c r="Z22" s="1">
        <v>67.8</v>
      </c>
      <c r="AA22" s="1" t="s">
        <v>38</v>
      </c>
      <c r="AB22" s="1">
        <f t="shared" si="6"/>
        <v>62.799999999999983</v>
      </c>
      <c r="AC22" s="6">
        <v>6</v>
      </c>
      <c r="AD22" s="10">
        <f t="shared" si="14"/>
        <v>42</v>
      </c>
      <c r="AE22" s="1">
        <f t="shared" si="15"/>
        <v>63</v>
      </c>
      <c r="AF22" s="1">
        <f>VLOOKUP(A22,[1]Sheet!$A:$AH,33,0)</f>
        <v>14</v>
      </c>
      <c r="AG22" s="1">
        <f>VLOOKUP(A22,[1]Sheet!$A:$AH,34,0)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34</v>
      </c>
      <c r="C23" s="1">
        <v>843</v>
      </c>
      <c r="D23" s="1"/>
      <c r="E23" s="1">
        <v>112</v>
      </c>
      <c r="F23" s="1">
        <v>685</v>
      </c>
      <c r="G23" s="6">
        <v>0.25</v>
      </c>
      <c r="H23" s="1">
        <v>180</v>
      </c>
      <c r="I23" s="1" t="s">
        <v>35</v>
      </c>
      <c r="J23" s="1">
        <v>112</v>
      </c>
      <c r="K23" s="1">
        <f t="shared" si="1"/>
        <v>0</v>
      </c>
      <c r="L23" s="1"/>
      <c r="M23" s="1"/>
      <c r="N23" s="1"/>
      <c r="O23" s="1">
        <f t="shared" si="2"/>
        <v>22.4</v>
      </c>
      <c r="P23" s="5"/>
      <c r="Q23" s="5">
        <f t="shared" si="13"/>
        <v>0</v>
      </c>
      <c r="R23" s="5"/>
      <c r="S23" s="1"/>
      <c r="T23" s="1">
        <f t="shared" si="4"/>
        <v>30.580357142857146</v>
      </c>
      <c r="U23" s="1">
        <f t="shared" si="5"/>
        <v>30.580357142857146</v>
      </c>
      <c r="V23" s="1">
        <v>39</v>
      </c>
      <c r="W23" s="1">
        <v>69.2</v>
      </c>
      <c r="X23" s="1">
        <v>63.4</v>
      </c>
      <c r="Y23" s="1">
        <v>40.4</v>
      </c>
      <c r="Z23" s="1">
        <v>51.4</v>
      </c>
      <c r="AA23" s="23" t="s">
        <v>135</v>
      </c>
      <c r="AB23" s="1">
        <f t="shared" si="6"/>
        <v>0</v>
      </c>
      <c r="AC23" s="6">
        <v>6</v>
      </c>
      <c r="AD23" s="10">
        <f t="shared" si="14"/>
        <v>0</v>
      </c>
      <c r="AE23" s="1">
        <f t="shared" si="15"/>
        <v>0</v>
      </c>
      <c r="AF23" s="1">
        <f>VLOOKUP(A23,[1]Sheet!$A:$AH,33,0)</f>
        <v>14</v>
      </c>
      <c r="AG23" s="1">
        <f>VLOOKUP(A23,[1]Sheet!$A:$AH,34,0)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252</v>
      </c>
      <c r="D24" s="1">
        <v>258</v>
      </c>
      <c r="E24" s="1">
        <v>127</v>
      </c>
      <c r="F24" s="1">
        <v>321</v>
      </c>
      <c r="G24" s="6">
        <v>0.25</v>
      </c>
      <c r="H24" s="1">
        <v>180</v>
      </c>
      <c r="I24" s="1" t="s">
        <v>35</v>
      </c>
      <c r="J24" s="1">
        <v>121</v>
      </c>
      <c r="K24" s="1">
        <f t="shared" si="1"/>
        <v>6</v>
      </c>
      <c r="L24" s="1"/>
      <c r="M24" s="1"/>
      <c r="N24" s="1"/>
      <c r="O24" s="1">
        <f t="shared" si="2"/>
        <v>25.4</v>
      </c>
      <c r="P24" s="5">
        <f>16*O24-F24</f>
        <v>85.399999999999977</v>
      </c>
      <c r="Q24" s="5">
        <f t="shared" si="13"/>
        <v>84</v>
      </c>
      <c r="R24" s="5"/>
      <c r="S24" s="1"/>
      <c r="T24" s="1">
        <f t="shared" si="4"/>
        <v>15.94488188976378</v>
      </c>
      <c r="U24" s="1">
        <f t="shared" si="5"/>
        <v>12.637795275590552</v>
      </c>
      <c r="V24" s="1">
        <v>26.8</v>
      </c>
      <c r="W24" s="1">
        <v>15.2</v>
      </c>
      <c r="X24" s="1">
        <v>28.4</v>
      </c>
      <c r="Y24" s="1">
        <v>15.4</v>
      </c>
      <c r="Z24" s="1">
        <v>19</v>
      </c>
      <c r="AA24" s="1" t="s">
        <v>38</v>
      </c>
      <c r="AB24" s="1">
        <f t="shared" si="6"/>
        <v>21.349999999999994</v>
      </c>
      <c r="AC24" s="6">
        <v>6</v>
      </c>
      <c r="AD24" s="10">
        <f t="shared" si="14"/>
        <v>14</v>
      </c>
      <c r="AE24" s="1">
        <f t="shared" si="15"/>
        <v>21</v>
      </c>
      <c r="AF24" s="1">
        <f>VLOOKUP(A24,[1]Sheet!$A:$AH,33,0)</f>
        <v>14</v>
      </c>
      <c r="AG24" s="1">
        <f>VLOOKUP(A24,[1]Sheet!$A:$AH,34,0)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61</v>
      </c>
      <c r="B25" s="17" t="s">
        <v>34</v>
      </c>
      <c r="C25" s="17">
        <v>169</v>
      </c>
      <c r="D25" s="17">
        <v>1</v>
      </c>
      <c r="E25" s="17">
        <v>79</v>
      </c>
      <c r="F25" s="17">
        <v>67</v>
      </c>
      <c r="G25" s="18">
        <v>0</v>
      </c>
      <c r="H25" s="17">
        <v>180</v>
      </c>
      <c r="I25" s="17" t="s">
        <v>45</v>
      </c>
      <c r="J25" s="17">
        <v>80</v>
      </c>
      <c r="K25" s="17">
        <f t="shared" si="1"/>
        <v>-1</v>
      </c>
      <c r="L25" s="17"/>
      <c r="M25" s="17"/>
      <c r="N25" s="17"/>
      <c r="O25" s="17">
        <f t="shared" si="2"/>
        <v>15.8</v>
      </c>
      <c r="P25" s="19"/>
      <c r="Q25" s="19"/>
      <c r="R25" s="19"/>
      <c r="S25" s="17"/>
      <c r="T25" s="17">
        <f t="shared" si="4"/>
        <v>4.2405063291139236</v>
      </c>
      <c r="U25" s="17">
        <f t="shared" si="5"/>
        <v>4.2405063291139236</v>
      </c>
      <c r="V25" s="17">
        <v>21.4</v>
      </c>
      <c r="W25" s="17">
        <v>23.8</v>
      </c>
      <c r="X25" s="17">
        <v>23.4</v>
      </c>
      <c r="Y25" s="17">
        <v>9</v>
      </c>
      <c r="Z25" s="17">
        <v>1</v>
      </c>
      <c r="AA25" s="23" t="s">
        <v>132</v>
      </c>
      <c r="AB25" s="17">
        <f t="shared" si="6"/>
        <v>0</v>
      </c>
      <c r="AC25" s="18">
        <v>0</v>
      </c>
      <c r="AD25" s="21"/>
      <c r="AE25" s="17"/>
      <c r="AF25" s="17"/>
      <c r="AG25" s="1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44</v>
      </c>
      <c r="C26" s="1">
        <v>702</v>
      </c>
      <c r="D26" s="1">
        <v>648</v>
      </c>
      <c r="E26" s="1">
        <v>342</v>
      </c>
      <c r="F26" s="1">
        <v>900</v>
      </c>
      <c r="G26" s="6">
        <v>1</v>
      </c>
      <c r="H26" s="1">
        <v>180</v>
      </c>
      <c r="I26" s="1" t="s">
        <v>35</v>
      </c>
      <c r="J26" s="1">
        <v>335</v>
      </c>
      <c r="K26" s="1">
        <f t="shared" si="1"/>
        <v>7</v>
      </c>
      <c r="L26" s="1"/>
      <c r="M26" s="1"/>
      <c r="N26" s="1"/>
      <c r="O26" s="1">
        <f t="shared" si="2"/>
        <v>68.400000000000006</v>
      </c>
      <c r="P26" s="5">
        <f t="shared" ref="P26:P37" si="16">14*O26-F26</f>
        <v>57.600000000000136</v>
      </c>
      <c r="Q26" s="5">
        <f t="shared" ref="Q26:Q39" si="17">AC26*AD26</f>
        <v>72</v>
      </c>
      <c r="R26" s="5"/>
      <c r="S26" s="1"/>
      <c r="T26" s="1">
        <f t="shared" si="4"/>
        <v>14.210526315789473</v>
      </c>
      <c r="U26" s="1">
        <f t="shared" si="5"/>
        <v>13.157894736842104</v>
      </c>
      <c r="V26" s="1">
        <v>97.2</v>
      </c>
      <c r="W26" s="1">
        <v>79.2</v>
      </c>
      <c r="X26" s="1">
        <v>92.4</v>
      </c>
      <c r="Y26" s="1">
        <v>58.8</v>
      </c>
      <c r="Z26" s="1">
        <v>58.8</v>
      </c>
      <c r="AA26" s="1"/>
      <c r="AB26" s="1">
        <f t="shared" si="6"/>
        <v>57.600000000000136</v>
      </c>
      <c r="AC26" s="6">
        <v>6</v>
      </c>
      <c r="AD26" s="10">
        <f t="shared" ref="AD26:AD39" si="18">MROUND(P26,AC26*AF26)/AC26</f>
        <v>12</v>
      </c>
      <c r="AE26" s="1">
        <f t="shared" ref="AE26:AE39" si="19">AD26*AC26*G26</f>
        <v>72</v>
      </c>
      <c r="AF26" s="1">
        <f>VLOOKUP(A26,[1]Sheet!$A:$AH,33,0)</f>
        <v>12</v>
      </c>
      <c r="AG26" s="1">
        <f>VLOOKUP(A26,[1]Sheet!$A:$AH,34,0)</f>
        <v>84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1982</v>
      </c>
      <c r="D27" s="1"/>
      <c r="E27" s="1">
        <v>409</v>
      </c>
      <c r="F27" s="1">
        <v>1397</v>
      </c>
      <c r="G27" s="6">
        <v>0.25</v>
      </c>
      <c r="H27" s="1">
        <v>365</v>
      </c>
      <c r="I27" s="1" t="s">
        <v>35</v>
      </c>
      <c r="J27" s="1">
        <v>403</v>
      </c>
      <c r="K27" s="1">
        <f t="shared" si="1"/>
        <v>6</v>
      </c>
      <c r="L27" s="1"/>
      <c r="M27" s="1"/>
      <c r="N27" s="1"/>
      <c r="O27" s="1">
        <f t="shared" si="2"/>
        <v>81.8</v>
      </c>
      <c r="P27" s="5"/>
      <c r="Q27" s="5">
        <f t="shared" si="17"/>
        <v>0</v>
      </c>
      <c r="R27" s="5"/>
      <c r="S27" s="1"/>
      <c r="T27" s="1">
        <f t="shared" si="4"/>
        <v>17.078239608801958</v>
      </c>
      <c r="U27" s="1">
        <f t="shared" si="5"/>
        <v>17.078239608801958</v>
      </c>
      <c r="V27" s="1">
        <v>143.19999999999999</v>
      </c>
      <c r="W27" s="1">
        <v>174.4</v>
      </c>
      <c r="X27" s="1">
        <v>127.6</v>
      </c>
      <c r="Y27" s="1">
        <v>131.6</v>
      </c>
      <c r="Z27" s="1">
        <v>88.6</v>
      </c>
      <c r="AA27" s="1"/>
      <c r="AB27" s="1">
        <f t="shared" si="6"/>
        <v>0</v>
      </c>
      <c r="AC27" s="6">
        <v>12</v>
      </c>
      <c r="AD27" s="10">
        <f t="shared" si="18"/>
        <v>0</v>
      </c>
      <c r="AE27" s="1">
        <f t="shared" si="19"/>
        <v>0</v>
      </c>
      <c r="AF27" s="1">
        <f>VLOOKUP(A27,[1]Sheet!$A:$AH,33,0)</f>
        <v>14</v>
      </c>
      <c r="AG27" s="1">
        <f>VLOOKUP(A27,[1]Sheet!$A:$AH,34,0)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1245</v>
      </c>
      <c r="D28" s="1">
        <v>13</v>
      </c>
      <c r="E28" s="1">
        <v>228</v>
      </c>
      <c r="F28" s="1">
        <v>927</v>
      </c>
      <c r="G28" s="6">
        <v>0.25</v>
      </c>
      <c r="H28" s="1">
        <v>365</v>
      </c>
      <c r="I28" s="1" t="s">
        <v>35</v>
      </c>
      <c r="J28" s="1">
        <v>229</v>
      </c>
      <c r="K28" s="1">
        <f t="shared" si="1"/>
        <v>-1</v>
      </c>
      <c r="L28" s="1"/>
      <c r="M28" s="1"/>
      <c r="N28" s="1"/>
      <c r="O28" s="1">
        <f t="shared" si="2"/>
        <v>45.6</v>
      </c>
      <c r="P28" s="5"/>
      <c r="Q28" s="5">
        <f t="shared" si="17"/>
        <v>0</v>
      </c>
      <c r="R28" s="5"/>
      <c r="S28" s="1"/>
      <c r="T28" s="1">
        <f t="shared" si="4"/>
        <v>20.328947368421051</v>
      </c>
      <c r="U28" s="1">
        <f t="shared" si="5"/>
        <v>20.328947368421051</v>
      </c>
      <c r="V28" s="1">
        <v>83.2</v>
      </c>
      <c r="W28" s="1">
        <v>116.4</v>
      </c>
      <c r="X28" s="1">
        <v>144.19999999999999</v>
      </c>
      <c r="Y28" s="1">
        <v>86</v>
      </c>
      <c r="Z28" s="1">
        <v>97.8</v>
      </c>
      <c r="AA28" s="1" t="s">
        <v>59</v>
      </c>
      <c r="AB28" s="1">
        <f t="shared" si="6"/>
        <v>0</v>
      </c>
      <c r="AC28" s="6">
        <v>12</v>
      </c>
      <c r="AD28" s="10">
        <f t="shared" si="18"/>
        <v>0</v>
      </c>
      <c r="AE28" s="1">
        <f t="shared" si="19"/>
        <v>0</v>
      </c>
      <c r="AF28" s="1">
        <f>VLOOKUP(A28,[1]Sheet!$A:$AH,33,0)</f>
        <v>14</v>
      </c>
      <c r="AG28" s="1">
        <f>VLOOKUP(A28,[1]Sheet!$A:$AH,34,0)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424</v>
      </c>
      <c r="D29" s="1">
        <v>336</v>
      </c>
      <c r="E29" s="1">
        <v>172</v>
      </c>
      <c r="F29" s="1">
        <v>527</v>
      </c>
      <c r="G29" s="6">
        <v>0.25</v>
      </c>
      <c r="H29" s="1">
        <v>180</v>
      </c>
      <c r="I29" s="1" t="s">
        <v>35</v>
      </c>
      <c r="J29" s="1">
        <v>172</v>
      </c>
      <c r="K29" s="1">
        <f t="shared" si="1"/>
        <v>0</v>
      </c>
      <c r="L29" s="1"/>
      <c r="M29" s="1"/>
      <c r="N29" s="1"/>
      <c r="O29" s="1">
        <f t="shared" si="2"/>
        <v>34.4</v>
      </c>
      <c r="P29" s="5"/>
      <c r="Q29" s="5">
        <f t="shared" si="17"/>
        <v>0</v>
      </c>
      <c r="R29" s="5"/>
      <c r="S29" s="1"/>
      <c r="T29" s="1">
        <f t="shared" si="4"/>
        <v>15.319767441860465</v>
      </c>
      <c r="U29" s="1">
        <f t="shared" si="5"/>
        <v>15.319767441860465</v>
      </c>
      <c r="V29" s="1">
        <v>51.2</v>
      </c>
      <c r="W29" s="1">
        <v>41.4</v>
      </c>
      <c r="X29" s="1">
        <v>42.4</v>
      </c>
      <c r="Y29" s="1">
        <v>46.6</v>
      </c>
      <c r="Z29" s="1">
        <v>43.2</v>
      </c>
      <c r="AA29" s="1"/>
      <c r="AB29" s="1">
        <f t="shared" si="6"/>
        <v>0</v>
      </c>
      <c r="AC29" s="6">
        <v>12</v>
      </c>
      <c r="AD29" s="10">
        <f t="shared" si="18"/>
        <v>0</v>
      </c>
      <c r="AE29" s="1">
        <f t="shared" si="19"/>
        <v>0</v>
      </c>
      <c r="AF29" s="1">
        <f>VLOOKUP(A29,[1]Sheet!$A:$AH,33,0)</f>
        <v>14</v>
      </c>
      <c r="AG29" s="1">
        <f>VLOOKUP(A29,[1]Sheet!$A:$AH,34,0)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34</v>
      </c>
      <c r="C30" s="1">
        <v>502</v>
      </c>
      <c r="D30" s="1">
        <v>174</v>
      </c>
      <c r="E30" s="1">
        <v>92</v>
      </c>
      <c r="F30" s="1">
        <v>474</v>
      </c>
      <c r="G30" s="6">
        <v>0.25</v>
      </c>
      <c r="H30" s="1">
        <v>180</v>
      </c>
      <c r="I30" s="1" t="s">
        <v>35</v>
      </c>
      <c r="J30" s="1">
        <v>92</v>
      </c>
      <c r="K30" s="1">
        <f t="shared" si="1"/>
        <v>0</v>
      </c>
      <c r="L30" s="1"/>
      <c r="M30" s="1"/>
      <c r="N30" s="1"/>
      <c r="O30" s="1">
        <f t="shared" si="2"/>
        <v>18.399999999999999</v>
      </c>
      <c r="P30" s="5"/>
      <c r="Q30" s="5">
        <f t="shared" si="17"/>
        <v>0</v>
      </c>
      <c r="R30" s="5"/>
      <c r="S30" s="1"/>
      <c r="T30" s="1">
        <f t="shared" si="4"/>
        <v>25.760869565217394</v>
      </c>
      <c r="U30" s="1">
        <f t="shared" si="5"/>
        <v>25.760869565217394</v>
      </c>
      <c r="V30" s="1">
        <v>38.6</v>
      </c>
      <c r="W30" s="1">
        <v>44.2</v>
      </c>
      <c r="X30" s="1">
        <v>27.4</v>
      </c>
      <c r="Y30" s="1">
        <v>32</v>
      </c>
      <c r="Z30" s="1">
        <v>9.6</v>
      </c>
      <c r="AA30" s="23" t="s">
        <v>105</v>
      </c>
      <c r="AB30" s="1">
        <f t="shared" si="6"/>
        <v>0</v>
      </c>
      <c r="AC30" s="6">
        <v>6</v>
      </c>
      <c r="AD30" s="10">
        <f t="shared" si="18"/>
        <v>0</v>
      </c>
      <c r="AE30" s="1">
        <f t="shared" si="19"/>
        <v>0</v>
      </c>
      <c r="AF30" s="1">
        <f>VLOOKUP(A30,[1]Sheet!$A:$AH,33,0)</f>
        <v>14</v>
      </c>
      <c r="AG30" s="1">
        <f>VLOOKUP(A30,[1]Sheet!$A:$AH,34,0)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633</v>
      </c>
      <c r="D31" s="1">
        <v>168</v>
      </c>
      <c r="E31" s="1">
        <v>139</v>
      </c>
      <c r="F31" s="1">
        <v>585</v>
      </c>
      <c r="G31" s="6">
        <v>0.25</v>
      </c>
      <c r="H31" s="1">
        <v>180</v>
      </c>
      <c r="I31" s="1" t="s">
        <v>35</v>
      </c>
      <c r="J31" s="1">
        <v>163</v>
      </c>
      <c r="K31" s="1">
        <f t="shared" si="1"/>
        <v>-24</v>
      </c>
      <c r="L31" s="1"/>
      <c r="M31" s="1"/>
      <c r="N31" s="1"/>
      <c r="O31" s="1">
        <f t="shared" si="2"/>
        <v>27.8</v>
      </c>
      <c r="P31" s="5"/>
      <c r="Q31" s="5">
        <f t="shared" si="17"/>
        <v>0</v>
      </c>
      <c r="R31" s="5"/>
      <c r="S31" s="1"/>
      <c r="T31" s="1">
        <f t="shared" si="4"/>
        <v>21.043165467625897</v>
      </c>
      <c r="U31" s="1">
        <f t="shared" si="5"/>
        <v>21.043165467625897</v>
      </c>
      <c r="V31" s="1">
        <v>55.2</v>
      </c>
      <c r="W31" s="1">
        <v>55.4</v>
      </c>
      <c r="X31" s="1">
        <v>67.599999999999994</v>
      </c>
      <c r="Y31" s="1">
        <v>43.4</v>
      </c>
      <c r="Z31" s="1">
        <v>44.8</v>
      </c>
      <c r="AA31" s="1"/>
      <c r="AB31" s="1">
        <f t="shared" si="6"/>
        <v>0</v>
      </c>
      <c r="AC31" s="6">
        <v>12</v>
      </c>
      <c r="AD31" s="10">
        <f t="shared" si="18"/>
        <v>0</v>
      </c>
      <c r="AE31" s="1">
        <f t="shared" si="19"/>
        <v>0</v>
      </c>
      <c r="AF31" s="1">
        <f>VLOOKUP(A31,[1]Sheet!$A:$AH,33,0)</f>
        <v>14</v>
      </c>
      <c r="AG31" s="1">
        <f>VLOOKUP(A31,[1]Sheet!$A:$AH,34,0)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34</v>
      </c>
      <c r="C32" s="1">
        <v>768</v>
      </c>
      <c r="D32" s="1"/>
      <c r="E32" s="1">
        <v>152</v>
      </c>
      <c r="F32" s="1">
        <v>527</v>
      </c>
      <c r="G32" s="6">
        <v>0.75</v>
      </c>
      <c r="H32" s="1">
        <v>180</v>
      </c>
      <c r="I32" s="1" t="s">
        <v>35</v>
      </c>
      <c r="J32" s="1">
        <v>156</v>
      </c>
      <c r="K32" s="1">
        <f t="shared" si="1"/>
        <v>-4</v>
      </c>
      <c r="L32" s="1"/>
      <c r="M32" s="1"/>
      <c r="N32" s="1"/>
      <c r="O32" s="1">
        <f t="shared" si="2"/>
        <v>30.4</v>
      </c>
      <c r="P32" s="5"/>
      <c r="Q32" s="5">
        <f t="shared" si="17"/>
        <v>0</v>
      </c>
      <c r="R32" s="5"/>
      <c r="S32" s="1"/>
      <c r="T32" s="1">
        <f t="shared" si="4"/>
        <v>17.335526315789476</v>
      </c>
      <c r="U32" s="1">
        <f t="shared" si="5"/>
        <v>17.335526315789476</v>
      </c>
      <c r="V32" s="1">
        <v>32.4</v>
      </c>
      <c r="W32" s="1">
        <v>59.8</v>
      </c>
      <c r="X32" s="1">
        <v>3.6</v>
      </c>
      <c r="Y32" s="1">
        <v>28</v>
      </c>
      <c r="Z32" s="1">
        <v>6.8</v>
      </c>
      <c r="AA32" s="1"/>
      <c r="AB32" s="1">
        <f t="shared" si="6"/>
        <v>0</v>
      </c>
      <c r="AC32" s="6">
        <v>8</v>
      </c>
      <c r="AD32" s="10">
        <f t="shared" si="18"/>
        <v>0</v>
      </c>
      <c r="AE32" s="1">
        <f t="shared" si="19"/>
        <v>0</v>
      </c>
      <c r="AF32" s="1">
        <f>VLOOKUP(A32,[1]Sheet!$A:$AH,33,0)</f>
        <v>12</v>
      </c>
      <c r="AG32" s="1">
        <f>VLOOKUP(A32,[1]Sheet!$A:$AH,34,0)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34</v>
      </c>
      <c r="C33" s="1">
        <v>216</v>
      </c>
      <c r="D33" s="1">
        <v>101</v>
      </c>
      <c r="E33" s="1">
        <v>68</v>
      </c>
      <c r="F33" s="1">
        <v>209</v>
      </c>
      <c r="G33" s="6">
        <v>0.75</v>
      </c>
      <c r="H33" s="1">
        <v>180</v>
      </c>
      <c r="I33" s="1" t="s">
        <v>35</v>
      </c>
      <c r="J33" s="1">
        <v>68</v>
      </c>
      <c r="K33" s="1">
        <f t="shared" si="1"/>
        <v>0</v>
      </c>
      <c r="L33" s="1"/>
      <c r="M33" s="1"/>
      <c r="N33" s="1"/>
      <c r="O33" s="1">
        <f t="shared" si="2"/>
        <v>13.6</v>
      </c>
      <c r="P33" s="5"/>
      <c r="Q33" s="5">
        <f t="shared" si="17"/>
        <v>0</v>
      </c>
      <c r="R33" s="5"/>
      <c r="S33" s="1"/>
      <c r="T33" s="1">
        <f t="shared" si="4"/>
        <v>15.367647058823529</v>
      </c>
      <c r="U33" s="1">
        <f t="shared" si="5"/>
        <v>15.367647058823529</v>
      </c>
      <c r="V33" s="1">
        <v>21.8</v>
      </c>
      <c r="W33" s="1">
        <v>15.6</v>
      </c>
      <c r="X33" s="1">
        <v>18.600000000000001</v>
      </c>
      <c r="Y33" s="1">
        <v>10</v>
      </c>
      <c r="Z33" s="1">
        <v>8.4</v>
      </c>
      <c r="AA33" s="1"/>
      <c r="AB33" s="1">
        <f t="shared" si="6"/>
        <v>0</v>
      </c>
      <c r="AC33" s="6">
        <v>8</v>
      </c>
      <c r="AD33" s="10">
        <f t="shared" si="18"/>
        <v>0</v>
      </c>
      <c r="AE33" s="1">
        <f t="shared" si="19"/>
        <v>0</v>
      </c>
      <c r="AF33" s="1">
        <f>VLOOKUP(A33,[1]Sheet!$A:$AH,33,0)</f>
        <v>12</v>
      </c>
      <c r="AG33" s="1">
        <f>VLOOKUP(A33,[1]Sheet!$A:$AH,34,0)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9" t="s">
        <v>70</v>
      </c>
      <c r="B34" s="1" t="s">
        <v>34</v>
      </c>
      <c r="C34" s="1"/>
      <c r="D34" s="1"/>
      <c r="E34" s="1"/>
      <c r="F34" s="1"/>
      <c r="G34" s="6">
        <v>0.75</v>
      </c>
      <c r="H34" s="1">
        <v>180</v>
      </c>
      <c r="I34" s="1" t="s">
        <v>35</v>
      </c>
      <c r="J34" s="1">
        <v>56</v>
      </c>
      <c r="K34" s="1">
        <f t="shared" si="1"/>
        <v>-56</v>
      </c>
      <c r="L34" s="1"/>
      <c r="M34" s="1"/>
      <c r="N34" s="1"/>
      <c r="O34" s="1">
        <f t="shared" si="2"/>
        <v>0</v>
      </c>
      <c r="P34" s="32">
        <v>96</v>
      </c>
      <c r="Q34" s="5">
        <f t="shared" si="17"/>
        <v>96</v>
      </c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29" t="s">
        <v>71</v>
      </c>
      <c r="AB34" s="1">
        <f t="shared" si="6"/>
        <v>72</v>
      </c>
      <c r="AC34" s="6">
        <v>8</v>
      </c>
      <c r="AD34" s="10">
        <f t="shared" si="18"/>
        <v>12</v>
      </c>
      <c r="AE34" s="1">
        <f t="shared" si="19"/>
        <v>72</v>
      </c>
      <c r="AF34" s="1">
        <f>VLOOKUP(A34,[1]Sheet!$A:$AH,33,0)</f>
        <v>12</v>
      </c>
      <c r="AG34" s="1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34</v>
      </c>
      <c r="C35" s="1">
        <v>195</v>
      </c>
      <c r="D35" s="1">
        <v>96</v>
      </c>
      <c r="E35" s="1">
        <v>76</v>
      </c>
      <c r="F35" s="1">
        <v>178</v>
      </c>
      <c r="G35" s="6">
        <v>0.75</v>
      </c>
      <c r="H35" s="1">
        <v>180</v>
      </c>
      <c r="I35" s="1" t="s">
        <v>35</v>
      </c>
      <c r="J35" s="1">
        <v>76</v>
      </c>
      <c r="K35" s="1">
        <f t="shared" si="1"/>
        <v>0</v>
      </c>
      <c r="L35" s="1"/>
      <c r="M35" s="1"/>
      <c r="N35" s="1"/>
      <c r="O35" s="1">
        <f t="shared" si="2"/>
        <v>15.2</v>
      </c>
      <c r="P35" s="5">
        <f>16*O35-F35</f>
        <v>65.199999999999989</v>
      </c>
      <c r="Q35" s="5">
        <f t="shared" si="17"/>
        <v>96</v>
      </c>
      <c r="R35" s="5"/>
      <c r="S35" s="1"/>
      <c r="T35" s="1">
        <f t="shared" si="4"/>
        <v>18.026315789473685</v>
      </c>
      <c r="U35" s="1">
        <f t="shared" si="5"/>
        <v>11.710526315789474</v>
      </c>
      <c r="V35" s="1">
        <v>21.2</v>
      </c>
      <c r="W35" s="1">
        <v>15.2</v>
      </c>
      <c r="X35" s="1">
        <v>17</v>
      </c>
      <c r="Y35" s="1">
        <v>16.399999999999999</v>
      </c>
      <c r="Z35" s="1">
        <v>12</v>
      </c>
      <c r="AA35" s="1"/>
      <c r="AB35" s="1">
        <f t="shared" si="6"/>
        <v>48.899999999999991</v>
      </c>
      <c r="AC35" s="6">
        <v>8</v>
      </c>
      <c r="AD35" s="10">
        <f t="shared" si="18"/>
        <v>12</v>
      </c>
      <c r="AE35" s="1">
        <f t="shared" si="19"/>
        <v>72</v>
      </c>
      <c r="AF35" s="1">
        <f>VLOOKUP(A35,[1]Sheet!$A:$AH,33,0)</f>
        <v>12</v>
      </c>
      <c r="AG35" s="1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31" t="s">
        <v>73</v>
      </c>
      <c r="B36" s="1" t="s">
        <v>34</v>
      </c>
      <c r="C36" s="1"/>
      <c r="D36" s="1"/>
      <c r="E36" s="30">
        <f>E40</f>
        <v>12</v>
      </c>
      <c r="F36" s="30">
        <f>F40</f>
        <v>90</v>
      </c>
      <c r="G36" s="6">
        <v>0.43</v>
      </c>
      <c r="H36" s="1">
        <v>180</v>
      </c>
      <c r="I36" s="1" t="s">
        <v>35</v>
      </c>
      <c r="J36" s="1"/>
      <c r="K36" s="1">
        <f t="shared" ref="K36:K66" si="20">E36-J36</f>
        <v>12</v>
      </c>
      <c r="L36" s="1"/>
      <c r="M36" s="1"/>
      <c r="N36" s="1"/>
      <c r="O36" s="1">
        <f t="shared" si="2"/>
        <v>2.4</v>
      </c>
      <c r="P36" s="5"/>
      <c r="Q36" s="5">
        <f t="shared" si="17"/>
        <v>0</v>
      </c>
      <c r="R36" s="5"/>
      <c r="S36" s="1"/>
      <c r="T36" s="1">
        <f t="shared" si="4"/>
        <v>37.5</v>
      </c>
      <c r="U36" s="1">
        <f t="shared" si="5"/>
        <v>37.5</v>
      </c>
      <c r="V36" s="1">
        <v>2</v>
      </c>
      <c r="W36" s="1">
        <v>5.6</v>
      </c>
      <c r="X36" s="1">
        <v>4</v>
      </c>
      <c r="Y36" s="1">
        <v>2.4</v>
      </c>
      <c r="Z36" s="1">
        <v>1.6</v>
      </c>
      <c r="AA36" s="22" t="s">
        <v>74</v>
      </c>
      <c r="AB36" s="1">
        <f t="shared" si="6"/>
        <v>0</v>
      </c>
      <c r="AC36" s="6">
        <v>16</v>
      </c>
      <c r="AD36" s="10">
        <f t="shared" si="18"/>
        <v>0</v>
      </c>
      <c r="AE36" s="1">
        <f t="shared" si="19"/>
        <v>0</v>
      </c>
      <c r="AF36" s="1">
        <f>VLOOKUP(A36,[1]Sheet!$A:$AH,33,0)</f>
        <v>12</v>
      </c>
      <c r="AG36" s="1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34</v>
      </c>
      <c r="C37" s="1">
        <v>404</v>
      </c>
      <c r="D37" s="1">
        <v>96</v>
      </c>
      <c r="E37" s="1">
        <v>135</v>
      </c>
      <c r="F37" s="1">
        <v>300</v>
      </c>
      <c r="G37" s="6">
        <v>0.9</v>
      </c>
      <c r="H37" s="1">
        <v>180</v>
      </c>
      <c r="I37" s="1" t="s">
        <v>35</v>
      </c>
      <c r="J37" s="1">
        <v>135</v>
      </c>
      <c r="K37" s="1">
        <f t="shared" si="20"/>
        <v>0</v>
      </c>
      <c r="L37" s="1"/>
      <c r="M37" s="1"/>
      <c r="N37" s="1"/>
      <c r="O37" s="1">
        <f t="shared" si="2"/>
        <v>27</v>
      </c>
      <c r="P37" s="5">
        <f t="shared" si="16"/>
        <v>78</v>
      </c>
      <c r="Q37" s="5">
        <f t="shared" si="17"/>
        <v>96</v>
      </c>
      <c r="R37" s="5"/>
      <c r="S37" s="1"/>
      <c r="T37" s="1">
        <f t="shared" si="4"/>
        <v>14.666666666666666</v>
      </c>
      <c r="U37" s="1">
        <f t="shared" si="5"/>
        <v>11.111111111111111</v>
      </c>
      <c r="V37" s="1">
        <v>29</v>
      </c>
      <c r="W37" s="1">
        <v>35.200000000000003</v>
      </c>
      <c r="X37" s="1">
        <v>33.200000000000003</v>
      </c>
      <c r="Y37" s="1">
        <v>24.6</v>
      </c>
      <c r="Z37" s="1">
        <v>14</v>
      </c>
      <c r="AA37" s="1" t="s">
        <v>76</v>
      </c>
      <c r="AB37" s="1">
        <f t="shared" si="6"/>
        <v>70.2</v>
      </c>
      <c r="AC37" s="6">
        <v>8</v>
      </c>
      <c r="AD37" s="10">
        <f t="shared" si="18"/>
        <v>12</v>
      </c>
      <c r="AE37" s="1">
        <f t="shared" si="19"/>
        <v>86.4</v>
      </c>
      <c r="AF37" s="1">
        <f>VLOOKUP(A37,[1]Sheet!$A:$AH,33,0)</f>
        <v>12</v>
      </c>
      <c r="AG37" s="1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34</v>
      </c>
      <c r="C38" s="1">
        <v>578</v>
      </c>
      <c r="D38" s="1"/>
      <c r="E38" s="1">
        <v>11</v>
      </c>
      <c r="F38" s="1">
        <v>515</v>
      </c>
      <c r="G38" s="6">
        <v>0.43</v>
      </c>
      <c r="H38" s="1">
        <v>180</v>
      </c>
      <c r="I38" s="1" t="s">
        <v>35</v>
      </c>
      <c r="J38" s="1">
        <v>11</v>
      </c>
      <c r="K38" s="1">
        <f t="shared" si="20"/>
        <v>0</v>
      </c>
      <c r="L38" s="1"/>
      <c r="M38" s="1"/>
      <c r="N38" s="1"/>
      <c r="O38" s="1">
        <f t="shared" si="2"/>
        <v>2.2000000000000002</v>
      </c>
      <c r="P38" s="5"/>
      <c r="Q38" s="5">
        <f t="shared" si="17"/>
        <v>0</v>
      </c>
      <c r="R38" s="5"/>
      <c r="S38" s="1"/>
      <c r="T38" s="1">
        <f t="shared" si="4"/>
        <v>234.09090909090907</v>
      </c>
      <c r="U38" s="1">
        <f t="shared" si="5"/>
        <v>234.09090909090907</v>
      </c>
      <c r="V38" s="1">
        <v>13.2</v>
      </c>
      <c r="W38" s="1">
        <v>4.8</v>
      </c>
      <c r="X38" s="1">
        <v>6.8</v>
      </c>
      <c r="Y38" s="1">
        <v>2.2000000000000002</v>
      </c>
      <c r="Z38" s="1">
        <v>5</v>
      </c>
      <c r="AA38" s="23" t="s">
        <v>136</v>
      </c>
      <c r="AB38" s="1">
        <f t="shared" si="6"/>
        <v>0</v>
      </c>
      <c r="AC38" s="6">
        <v>16</v>
      </c>
      <c r="AD38" s="10">
        <f t="shared" si="18"/>
        <v>0</v>
      </c>
      <c r="AE38" s="1">
        <f t="shared" si="19"/>
        <v>0</v>
      </c>
      <c r="AF38" s="1">
        <f>VLOOKUP(A38,[1]Sheet!$A:$AH,33,0)</f>
        <v>12</v>
      </c>
      <c r="AG38" s="1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34</v>
      </c>
      <c r="C39" s="1">
        <v>222</v>
      </c>
      <c r="D39" s="1">
        <v>192</v>
      </c>
      <c r="E39" s="1">
        <v>70</v>
      </c>
      <c r="F39" s="1">
        <v>312</v>
      </c>
      <c r="G39" s="6">
        <v>0.9</v>
      </c>
      <c r="H39" s="1">
        <v>180</v>
      </c>
      <c r="I39" s="1" t="s">
        <v>35</v>
      </c>
      <c r="J39" s="1">
        <v>78</v>
      </c>
      <c r="K39" s="1">
        <f t="shared" si="20"/>
        <v>-8</v>
      </c>
      <c r="L39" s="1"/>
      <c r="M39" s="1"/>
      <c r="N39" s="1"/>
      <c r="O39" s="1">
        <f t="shared" si="2"/>
        <v>14</v>
      </c>
      <c r="P39" s="5"/>
      <c r="Q39" s="5">
        <f t="shared" si="17"/>
        <v>0</v>
      </c>
      <c r="R39" s="5"/>
      <c r="S39" s="1"/>
      <c r="T39" s="1">
        <f t="shared" si="4"/>
        <v>22.285714285714285</v>
      </c>
      <c r="U39" s="1">
        <f t="shared" si="5"/>
        <v>22.285714285714285</v>
      </c>
      <c r="V39" s="1">
        <v>24.2</v>
      </c>
      <c r="W39" s="1">
        <v>15.8</v>
      </c>
      <c r="X39" s="1">
        <v>23.2</v>
      </c>
      <c r="Y39" s="1">
        <v>24.4</v>
      </c>
      <c r="Z39" s="1">
        <v>14.6</v>
      </c>
      <c r="AA39" s="1"/>
      <c r="AB39" s="1">
        <f t="shared" si="6"/>
        <v>0</v>
      </c>
      <c r="AC39" s="6">
        <v>8</v>
      </c>
      <c r="AD39" s="10">
        <f t="shared" si="18"/>
        <v>0</v>
      </c>
      <c r="AE39" s="1">
        <f t="shared" si="19"/>
        <v>0</v>
      </c>
      <c r="AF39" s="1">
        <f>VLOOKUP(A39,[1]Sheet!$A:$AH,33,0)</f>
        <v>12</v>
      </c>
      <c r="AG39" s="1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79</v>
      </c>
      <c r="B40" s="17" t="s">
        <v>34</v>
      </c>
      <c r="C40" s="17">
        <v>106</v>
      </c>
      <c r="D40" s="17"/>
      <c r="E40" s="30">
        <v>12</v>
      </c>
      <c r="F40" s="30">
        <v>90</v>
      </c>
      <c r="G40" s="18">
        <v>0</v>
      </c>
      <c r="H40" s="17">
        <v>180</v>
      </c>
      <c r="I40" s="17" t="s">
        <v>45</v>
      </c>
      <c r="J40" s="17">
        <v>12</v>
      </c>
      <c r="K40" s="17">
        <f t="shared" si="20"/>
        <v>0</v>
      </c>
      <c r="L40" s="17"/>
      <c r="M40" s="17"/>
      <c r="N40" s="17"/>
      <c r="O40" s="17">
        <f t="shared" si="2"/>
        <v>2.4</v>
      </c>
      <c r="P40" s="19"/>
      <c r="Q40" s="19"/>
      <c r="R40" s="19"/>
      <c r="S40" s="17"/>
      <c r="T40" s="17">
        <f t="shared" si="4"/>
        <v>37.5</v>
      </c>
      <c r="U40" s="17">
        <f t="shared" si="5"/>
        <v>37.5</v>
      </c>
      <c r="V40" s="17">
        <v>2</v>
      </c>
      <c r="W40" s="17">
        <v>5.6</v>
      </c>
      <c r="X40" s="17">
        <v>4</v>
      </c>
      <c r="Y40" s="17">
        <v>2.4</v>
      </c>
      <c r="Z40" s="17">
        <v>1.6</v>
      </c>
      <c r="AA40" s="22" t="s">
        <v>80</v>
      </c>
      <c r="AB40" s="17">
        <f t="shared" si="6"/>
        <v>0</v>
      </c>
      <c r="AC40" s="18">
        <v>0</v>
      </c>
      <c r="AD40" s="21"/>
      <c r="AE40" s="17"/>
      <c r="AF40" s="17"/>
      <c r="AG40" s="17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34</v>
      </c>
      <c r="C41" s="1">
        <v>431</v>
      </c>
      <c r="D41" s="1">
        <v>193</v>
      </c>
      <c r="E41" s="1">
        <v>182</v>
      </c>
      <c r="F41" s="1">
        <v>383</v>
      </c>
      <c r="G41" s="6">
        <v>0.9</v>
      </c>
      <c r="H41" s="1">
        <v>180</v>
      </c>
      <c r="I41" s="1" t="s">
        <v>35</v>
      </c>
      <c r="J41" s="1">
        <v>182</v>
      </c>
      <c r="K41" s="1">
        <f t="shared" si="20"/>
        <v>0</v>
      </c>
      <c r="L41" s="1"/>
      <c r="M41" s="1"/>
      <c r="N41" s="1"/>
      <c r="O41" s="1">
        <f t="shared" si="2"/>
        <v>36.4</v>
      </c>
      <c r="P41" s="5">
        <f>15*O41-F41</f>
        <v>163</v>
      </c>
      <c r="Q41" s="5">
        <f>AC41*AD41</f>
        <v>192</v>
      </c>
      <c r="R41" s="5"/>
      <c r="S41" s="1"/>
      <c r="T41" s="1">
        <f t="shared" si="4"/>
        <v>15.796703296703297</v>
      </c>
      <c r="U41" s="1">
        <f t="shared" si="5"/>
        <v>10.521978021978022</v>
      </c>
      <c r="V41" s="1">
        <v>40</v>
      </c>
      <c r="W41" s="1">
        <v>37.4</v>
      </c>
      <c r="X41" s="1">
        <v>48</v>
      </c>
      <c r="Y41" s="1">
        <v>37</v>
      </c>
      <c r="Z41" s="1">
        <v>27</v>
      </c>
      <c r="AA41" s="1" t="s">
        <v>76</v>
      </c>
      <c r="AB41" s="1">
        <f t="shared" si="6"/>
        <v>146.70000000000002</v>
      </c>
      <c r="AC41" s="6">
        <v>8</v>
      </c>
      <c r="AD41" s="10">
        <f>MROUND(P41,AC41*AF41)/AC41</f>
        <v>24</v>
      </c>
      <c r="AE41" s="1">
        <f>AD41*AC41*G41</f>
        <v>172.8</v>
      </c>
      <c r="AF41" s="1">
        <f>VLOOKUP(A41,[1]Sheet!$A:$AH,33,0)</f>
        <v>12</v>
      </c>
      <c r="AG41" s="1">
        <f>VLOOKUP(A41,[1]Sheet!$A:$AH,34,0)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82</v>
      </c>
      <c r="B42" s="17" t="s">
        <v>34</v>
      </c>
      <c r="C42" s="17">
        <v>155</v>
      </c>
      <c r="D42" s="17">
        <v>192</v>
      </c>
      <c r="E42" s="30">
        <v>10</v>
      </c>
      <c r="F42" s="30">
        <v>287</v>
      </c>
      <c r="G42" s="18">
        <v>0</v>
      </c>
      <c r="H42" s="17">
        <v>180</v>
      </c>
      <c r="I42" s="17" t="s">
        <v>45</v>
      </c>
      <c r="J42" s="17">
        <v>10</v>
      </c>
      <c r="K42" s="17">
        <f t="shared" si="20"/>
        <v>0</v>
      </c>
      <c r="L42" s="17"/>
      <c r="M42" s="17"/>
      <c r="N42" s="17"/>
      <c r="O42" s="17">
        <f t="shared" si="2"/>
        <v>2</v>
      </c>
      <c r="P42" s="19"/>
      <c r="Q42" s="19"/>
      <c r="R42" s="19"/>
      <c r="S42" s="17"/>
      <c r="T42" s="17">
        <f t="shared" si="4"/>
        <v>143.5</v>
      </c>
      <c r="U42" s="17">
        <f t="shared" si="5"/>
        <v>143.5</v>
      </c>
      <c r="V42" s="17">
        <v>12</v>
      </c>
      <c r="W42" s="17">
        <v>6</v>
      </c>
      <c r="X42" s="17">
        <v>3.2</v>
      </c>
      <c r="Y42" s="17">
        <v>4.2</v>
      </c>
      <c r="Z42" s="17">
        <v>5.6</v>
      </c>
      <c r="AA42" s="17" t="s">
        <v>83</v>
      </c>
      <c r="AB42" s="17">
        <f t="shared" si="6"/>
        <v>0</v>
      </c>
      <c r="AC42" s="18">
        <v>0</v>
      </c>
      <c r="AD42" s="21"/>
      <c r="AE42" s="17"/>
      <c r="AF42" s="17"/>
      <c r="AG42" s="17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31" t="s">
        <v>84</v>
      </c>
      <c r="B43" s="1" t="s">
        <v>34</v>
      </c>
      <c r="C43" s="1"/>
      <c r="D43" s="1"/>
      <c r="E43" s="30">
        <f>E42</f>
        <v>10</v>
      </c>
      <c r="F43" s="30">
        <f>F42</f>
        <v>287</v>
      </c>
      <c r="G43" s="6">
        <v>0.43</v>
      </c>
      <c r="H43" s="1">
        <v>180</v>
      </c>
      <c r="I43" s="1" t="s">
        <v>35</v>
      </c>
      <c r="J43" s="1"/>
      <c r="K43" s="1">
        <f t="shared" si="20"/>
        <v>10</v>
      </c>
      <c r="L43" s="1"/>
      <c r="M43" s="1"/>
      <c r="N43" s="1"/>
      <c r="O43" s="1">
        <f t="shared" si="2"/>
        <v>2</v>
      </c>
      <c r="P43" s="5"/>
      <c r="Q43" s="5">
        <f t="shared" ref="Q43:Q57" si="21">AC43*AD43</f>
        <v>0</v>
      </c>
      <c r="R43" s="5"/>
      <c r="S43" s="1"/>
      <c r="T43" s="1">
        <f t="shared" si="4"/>
        <v>143.5</v>
      </c>
      <c r="U43" s="1">
        <f t="shared" si="5"/>
        <v>143.5</v>
      </c>
      <c r="V43" s="1">
        <v>12</v>
      </c>
      <c r="W43" s="1">
        <v>6</v>
      </c>
      <c r="X43" s="1">
        <v>6.4</v>
      </c>
      <c r="Y43" s="1">
        <v>4.2</v>
      </c>
      <c r="Z43" s="1">
        <v>5.6</v>
      </c>
      <c r="AA43" s="23" t="s">
        <v>137</v>
      </c>
      <c r="AB43" s="1">
        <f t="shared" si="6"/>
        <v>0</v>
      </c>
      <c r="AC43" s="6">
        <v>16</v>
      </c>
      <c r="AD43" s="10">
        <f t="shared" ref="AD43:AD57" si="22">MROUND(P43,AC43*AF43)/AC43</f>
        <v>0</v>
      </c>
      <c r="AE43" s="1">
        <f t="shared" ref="AE43:AE57" si="23">AD43*AC43*G43</f>
        <v>0</v>
      </c>
      <c r="AF43" s="1">
        <f>VLOOKUP(A43,[1]Sheet!$A:$AH,33,0)</f>
        <v>12</v>
      </c>
      <c r="AG43" s="1">
        <f>VLOOKUP(A43,[1]Sheet!$A:$AH,34,0)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34</v>
      </c>
      <c r="C44" s="1">
        <v>571</v>
      </c>
      <c r="D44" s="1"/>
      <c r="E44" s="1">
        <v>208</v>
      </c>
      <c r="F44" s="1">
        <v>301</v>
      </c>
      <c r="G44" s="6">
        <v>0.9</v>
      </c>
      <c r="H44" s="1">
        <v>180</v>
      </c>
      <c r="I44" s="1" t="s">
        <v>35</v>
      </c>
      <c r="J44" s="1">
        <v>214</v>
      </c>
      <c r="K44" s="1">
        <f t="shared" si="20"/>
        <v>-6</v>
      </c>
      <c r="L44" s="1"/>
      <c r="M44" s="1"/>
      <c r="N44" s="1"/>
      <c r="O44" s="1">
        <f t="shared" si="2"/>
        <v>41.6</v>
      </c>
      <c r="P44" s="5">
        <f t="shared" ref="P44:P57" si="24">14*O44-F44</f>
        <v>281.39999999999998</v>
      </c>
      <c r="Q44" s="5">
        <f t="shared" si="21"/>
        <v>288</v>
      </c>
      <c r="R44" s="5"/>
      <c r="S44" s="1"/>
      <c r="T44" s="1">
        <f t="shared" si="4"/>
        <v>14.158653846153845</v>
      </c>
      <c r="U44" s="1">
        <f t="shared" si="5"/>
        <v>7.2355769230769225</v>
      </c>
      <c r="V44" s="1">
        <v>31.2</v>
      </c>
      <c r="W44" s="1">
        <v>47</v>
      </c>
      <c r="X44" s="1">
        <v>45.4</v>
      </c>
      <c r="Y44" s="1">
        <v>42.8</v>
      </c>
      <c r="Z44" s="1">
        <v>45.4</v>
      </c>
      <c r="AA44" s="1" t="s">
        <v>38</v>
      </c>
      <c r="AB44" s="1">
        <f t="shared" si="6"/>
        <v>253.26</v>
      </c>
      <c r="AC44" s="6">
        <v>8</v>
      </c>
      <c r="AD44" s="10">
        <f t="shared" si="22"/>
        <v>36</v>
      </c>
      <c r="AE44" s="1">
        <f t="shared" si="23"/>
        <v>259.2</v>
      </c>
      <c r="AF44" s="1">
        <f>VLOOKUP(A44,[1]Sheet!$A:$AH,33,0)</f>
        <v>12</v>
      </c>
      <c r="AG44" s="1">
        <f>VLOOKUP(A44,[1]Sheet!$A:$AH,34,0)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34</v>
      </c>
      <c r="C45" s="1">
        <v>665</v>
      </c>
      <c r="D45" s="1"/>
      <c r="E45" s="1">
        <v>52</v>
      </c>
      <c r="F45" s="1">
        <v>563</v>
      </c>
      <c r="G45" s="6">
        <v>0.43</v>
      </c>
      <c r="H45" s="1">
        <v>180</v>
      </c>
      <c r="I45" s="1" t="s">
        <v>35</v>
      </c>
      <c r="J45" s="1">
        <v>52</v>
      </c>
      <c r="K45" s="1">
        <f t="shared" si="20"/>
        <v>0</v>
      </c>
      <c r="L45" s="1"/>
      <c r="M45" s="1"/>
      <c r="N45" s="1"/>
      <c r="O45" s="1">
        <f t="shared" si="2"/>
        <v>10.4</v>
      </c>
      <c r="P45" s="5"/>
      <c r="Q45" s="5">
        <f t="shared" si="21"/>
        <v>0</v>
      </c>
      <c r="R45" s="5"/>
      <c r="S45" s="1"/>
      <c r="T45" s="1">
        <f t="shared" si="4"/>
        <v>54.13461538461538</v>
      </c>
      <c r="U45" s="1">
        <f t="shared" si="5"/>
        <v>54.13461538461538</v>
      </c>
      <c r="V45" s="1">
        <v>12.6</v>
      </c>
      <c r="W45" s="1">
        <v>5</v>
      </c>
      <c r="X45" s="1">
        <v>9</v>
      </c>
      <c r="Y45" s="1">
        <v>4</v>
      </c>
      <c r="Z45" s="1">
        <v>8.4</v>
      </c>
      <c r="AA45" s="23" t="s">
        <v>136</v>
      </c>
      <c r="AB45" s="1">
        <f t="shared" si="6"/>
        <v>0</v>
      </c>
      <c r="AC45" s="6">
        <v>16</v>
      </c>
      <c r="AD45" s="10">
        <f t="shared" si="22"/>
        <v>0</v>
      </c>
      <c r="AE45" s="1">
        <f t="shared" si="23"/>
        <v>0</v>
      </c>
      <c r="AF45" s="1">
        <f>VLOOKUP(A45,[1]Sheet!$A:$AH,33,0)</f>
        <v>12</v>
      </c>
      <c r="AG45" s="1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44</v>
      </c>
      <c r="C46" s="1">
        <v>955</v>
      </c>
      <c r="D46" s="1">
        <v>300</v>
      </c>
      <c r="E46" s="1">
        <v>480</v>
      </c>
      <c r="F46" s="1">
        <v>730</v>
      </c>
      <c r="G46" s="6">
        <v>1</v>
      </c>
      <c r="H46" s="1">
        <v>180</v>
      </c>
      <c r="I46" s="1" t="s">
        <v>35</v>
      </c>
      <c r="J46" s="1">
        <v>480</v>
      </c>
      <c r="K46" s="1">
        <f t="shared" si="20"/>
        <v>0</v>
      </c>
      <c r="L46" s="1"/>
      <c r="M46" s="1"/>
      <c r="N46" s="1"/>
      <c r="O46" s="1">
        <f t="shared" si="2"/>
        <v>96</v>
      </c>
      <c r="P46" s="5">
        <f>15*O46-F46</f>
        <v>710</v>
      </c>
      <c r="Q46" s="5">
        <f t="shared" si="21"/>
        <v>720</v>
      </c>
      <c r="R46" s="5"/>
      <c r="S46" s="1"/>
      <c r="T46" s="1">
        <f t="shared" si="4"/>
        <v>15.104166666666666</v>
      </c>
      <c r="U46" s="1">
        <f t="shared" si="5"/>
        <v>7.604166666666667</v>
      </c>
      <c r="V46" s="1">
        <v>93</v>
      </c>
      <c r="W46" s="1">
        <v>100</v>
      </c>
      <c r="X46" s="1">
        <v>102</v>
      </c>
      <c r="Y46" s="1">
        <v>83</v>
      </c>
      <c r="Z46" s="1">
        <v>64</v>
      </c>
      <c r="AA46" s="1"/>
      <c r="AB46" s="1">
        <f t="shared" si="6"/>
        <v>710</v>
      </c>
      <c r="AC46" s="6">
        <v>5</v>
      </c>
      <c r="AD46" s="10">
        <f t="shared" si="22"/>
        <v>144</v>
      </c>
      <c r="AE46" s="1">
        <f t="shared" si="23"/>
        <v>720</v>
      </c>
      <c r="AF46" s="1">
        <f>VLOOKUP(A46,[1]Sheet!$A:$AH,33,0)</f>
        <v>12</v>
      </c>
      <c r="AG46" s="1">
        <f>VLOOKUP(A46,[1]Sheet!$A:$AH,34,0)</f>
        <v>144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622</v>
      </c>
      <c r="D47" s="1">
        <v>96</v>
      </c>
      <c r="E47" s="1">
        <v>269</v>
      </c>
      <c r="F47" s="1">
        <v>362</v>
      </c>
      <c r="G47" s="6">
        <v>0.9</v>
      </c>
      <c r="H47" s="1">
        <v>180</v>
      </c>
      <c r="I47" s="1" t="s">
        <v>35</v>
      </c>
      <c r="J47" s="1">
        <v>276</v>
      </c>
      <c r="K47" s="1">
        <f t="shared" si="20"/>
        <v>-7</v>
      </c>
      <c r="L47" s="1"/>
      <c r="M47" s="1"/>
      <c r="N47" s="1"/>
      <c r="O47" s="1">
        <f t="shared" si="2"/>
        <v>53.8</v>
      </c>
      <c r="P47" s="5">
        <f t="shared" si="24"/>
        <v>391.19999999999993</v>
      </c>
      <c r="Q47" s="5">
        <f t="shared" si="21"/>
        <v>384</v>
      </c>
      <c r="R47" s="5"/>
      <c r="S47" s="1"/>
      <c r="T47" s="1">
        <f t="shared" si="4"/>
        <v>13.866171003717472</v>
      </c>
      <c r="U47" s="1">
        <f t="shared" si="5"/>
        <v>6.7286245353159853</v>
      </c>
      <c r="V47" s="1">
        <v>45.2</v>
      </c>
      <c r="W47" s="1">
        <v>55.2</v>
      </c>
      <c r="X47" s="1">
        <v>47.4</v>
      </c>
      <c r="Y47" s="1">
        <v>55.2</v>
      </c>
      <c r="Z47" s="1">
        <v>80.8</v>
      </c>
      <c r="AA47" s="1" t="s">
        <v>38</v>
      </c>
      <c r="AB47" s="1">
        <f t="shared" si="6"/>
        <v>352.07999999999993</v>
      </c>
      <c r="AC47" s="6">
        <v>8</v>
      </c>
      <c r="AD47" s="10">
        <f t="shared" si="22"/>
        <v>48</v>
      </c>
      <c r="AE47" s="1">
        <f t="shared" si="23"/>
        <v>345.6</v>
      </c>
      <c r="AF47" s="1">
        <f>VLOOKUP(A47,[1]Sheet!$A:$AH,33,0)</f>
        <v>12</v>
      </c>
      <c r="AG47" s="1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34</v>
      </c>
      <c r="C48" s="1">
        <v>717</v>
      </c>
      <c r="D48" s="1"/>
      <c r="E48" s="1">
        <v>49</v>
      </c>
      <c r="F48" s="1">
        <v>607</v>
      </c>
      <c r="G48" s="6">
        <v>0.43</v>
      </c>
      <c r="H48" s="1">
        <v>180</v>
      </c>
      <c r="I48" s="1" t="s">
        <v>35</v>
      </c>
      <c r="J48" s="1">
        <v>49</v>
      </c>
      <c r="K48" s="1">
        <f t="shared" si="20"/>
        <v>0</v>
      </c>
      <c r="L48" s="1"/>
      <c r="M48" s="1"/>
      <c r="N48" s="1"/>
      <c r="O48" s="1">
        <f t="shared" si="2"/>
        <v>9.8000000000000007</v>
      </c>
      <c r="P48" s="5"/>
      <c r="Q48" s="5">
        <f t="shared" si="21"/>
        <v>0</v>
      </c>
      <c r="R48" s="5"/>
      <c r="S48" s="1"/>
      <c r="T48" s="1">
        <f t="shared" si="4"/>
        <v>61.938775510204074</v>
      </c>
      <c r="U48" s="1">
        <f t="shared" si="5"/>
        <v>61.938775510204074</v>
      </c>
      <c r="V48" s="1">
        <v>15.2</v>
      </c>
      <c r="W48" s="1">
        <v>7.6</v>
      </c>
      <c r="X48" s="1">
        <v>6.2</v>
      </c>
      <c r="Y48" s="1">
        <v>6.4</v>
      </c>
      <c r="Z48" s="1">
        <v>6.6</v>
      </c>
      <c r="AA48" s="23" t="s">
        <v>136</v>
      </c>
      <c r="AB48" s="1">
        <f t="shared" si="6"/>
        <v>0</v>
      </c>
      <c r="AC48" s="6">
        <v>16</v>
      </c>
      <c r="AD48" s="10">
        <f t="shared" si="22"/>
        <v>0</v>
      </c>
      <c r="AE48" s="1">
        <f t="shared" si="23"/>
        <v>0</v>
      </c>
      <c r="AF48" s="1">
        <f>VLOOKUP(A48,[1]Sheet!$A:$AH,33,0)</f>
        <v>12</v>
      </c>
      <c r="AG48" s="1">
        <f>VLOOKUP(A48,[1]Sheet!$A:$AH,34,0)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164</v>
      </c>
      <c r="D49" s="1"/>
      <c r="E49" s="1">
        <v>14</v>
      </c>
      <c r="F49" s="1">
        <v>148</v>
      </c>
      <c r="G49" s="6">
        <v>0.7</v>
      </c>
      <c r="H49" s="1">
        <v>180</v>
      </c>
      <c r="I49" s="1" t="s">
        <v>35</v>
      </c>
      <c r="J49" s="1">
        <v>14</v>
      </c>
      <c r="K49" s="1">
        <f t="shared" si="20"/>
        <v>0</v>
      </c>
      <c r="L49" s="1"/>
      <c r="M49" s="1"/>
      <c r="N49" s="1"/>
      <c r="O49" s="1">
        <f t="shared" si="2"/>
        <v>2.8</v>
      </c>
      <c r="P49" s="5"/>
      <c r="Q49" s="5">
        <f t="shared" si="21"/>
        <v>0</v>
      </c>
      <c r="R49" s="5"/>
      <c r="S49" s="1"/>
      <c r="T49" s="1">
        <f t="shared" si="4"/>
        <v>52.857142857142861</v>
      </c>
      <c r="U49" s="1">
        <f t="shared" si="5"/>
        <v>52.857142857142861</v>
      </c>
      <c r="V49" s="1">
        <v>1.4</v>
      </c>
      <c r="W49" s="1">
        <v>14.8</v>
      </c>
      <c r="X49" s="1">
        <v>2.8</v>
      </c>
      <c r="Y49" s="1">
        <v>2.4</v>
      </c>
      <c r="Z49" s="1">
        <v>3.4</v>
      </c>
      <c r="AA49" s="34" t="s">
        <v>47</v>
      </c>
      <c r="AB49" s="1">
        <f t="shared" si="6"/>
        <v>0</v>
      </c>
      <c r="AC49" s="6">
        <v>10</v>
      </c>
      <c r="AD49" s="10">
        <f t="shared" si="22"/>
        <v>0</v>
      </c>
      <c r="AE49" s="1">
        <f t="shared" si="23"/>
        <v>0</v>
      </c>
      <c r="AF49" s="1">
        <f>VLOOKUP(A49,[1]Sheet!$A:$AH,33,0)</f>
        <v>12</v>
      </c>
      <c r="AG49" s="1">
        <f>VLOOKUP(A49,[1]Sheet!$A:$AH,34,0)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34</v>
      </c>
      <c r="C50" s="1">
        <v>263</v>
      </c>
      <c r="D50" s="1"/>
      <c r="E50" s="1">
        <v>7</v>
      </c>
      <c r="F50" s="1">
        <v>254</v>
      </c>
      <c r="G50" s="6">
        <v>0.7</v>
      </c>
      <c r="H50" s="1">
        <v>180</v>
      </c>
      <c r="I50" s="1" t="s">
        <v>35</v>
      </c>
      <c r="J50" s="1">
        <v>7</v>
      </c>
      <c r="K50" s="1">
        <f t="shared" si="20"/>
        <v>0</v>
      </c>
      <c r="L50" s="1"/>
      <c r="M50" s="1"/>
      <c r="N50" s="1"/>
      <c r="O50" s="1">
        <f t="shared" si="2"/>
        <v>1.4</v>
      </c>
      <c r="P50" s="5"/>
      <c r="Q50" s="5">
        <f t="shared" si="21"/>
        <v>0</v>
      </c>
      <c r="R50" s="5"/>
      <c r="S50" s="1"/>
      <c r="T50" s="1">
        <f t="shared" si="4"/>
        <v>181.42857142857144</v>
      </c>
      <c r="U50" s="1">
        <f t="shared" si="5"/>
        <v>181.42857142857144</v>
      </c>
      <c r="V50" s="1">
        <v>1.4</v>
      </c>
      <c r="W50" s="1">
        <v>15.4</v>
      </c>
      <c r="X50" s="1">
        <v>2.2000000000000002</v>
      </c>
      <c r="Y50" s="1">
        <v>2.4</v>
      </c>
      <c r="Z50" s="1">
        <v>7.8</v>
      </c>
      <c r="AA50" s="34" t="s">
        <v>47</v>
      </c>
      <c r="AB50" s="1">
        <f t="shared" si="6"/>
        <v>0</v>
      </c>
      <c r="AC50" s="6">
        <v>10</v>
      </c>
      <c r="AD50" s="10">
        <f t="shared" si="22"/>
        <v>0</v>
      </c>
      <c r="AE50" s="1">
        <f t="shared" si="23"/>
        <v>0</v>
      </c>
      <c r="AF50" s="1">
        <f>VLOOKUP(A50,[1]Sheet!$A:$AH,33,0)</f>
        <v>12</v>
      </c>
      <c r="AG50" s="1">
        <f>VLOOKUP(A50,[1]Sheet!$A:$AH,34,0)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34</v>
      </c>
      <c r="C51" s="1">
        <v>234</v>
      </c>
      <c r="D51" s="1"/>
      <c r="E51" s="1">
        <v>68</v>
      </c>
      <c r="F51" s="1">
        <v>134</v>
      </c>
      <c r="G51" s="6">
        <v>0.7</v>
      </c>
      <c r="H51" s="1">
        <v>180</v>
      </c>
      <c r="I51" s="1" t="s">
        <v>35</v>
      </c>
      <c r="J51" s="1">
        <v>68</v>
      </c>
      <c r="K51" s="1">
        <f t="shared" si="20"/>
        <v>0</v>
      </c>
      <c r="L51" s="1"/>
      <c r="M51" s="1"/>
      <c r="N51" s="1"/>
      <c r="O51" s="1">
        <f t="shared" si="2"/>
        <v>13.6</v>
      </c>
      <c r="P51" s="5">
        <f t="shared" si="24"/>
        <v>56.400000000000006</v>
      </c>
      <c r="Q51" s="5">
        <f t="shared" si="21"/>
        <v>96</v>
      </c>
      <c r="R51" s="5"/>
      <c r="S51" s="1"/>
      <c r="T51" s="1">
        <f t="shared" si="4"/>
        <v>16.911764705882355</v>
      </c>
      <c r="U51" s="1">
        <f t="shared" si="5"/>
        <v>9.8529411764705888</v>
      </c>
      <c r="V51" s="1">
        <v>14.6</v>
      </c>
      <c r="W51" s="1">
        <v>16</v>
      </c>
      <c r="X51" s="1">
        <v>20.8</v>
      </c>
      <c r="Y51" s="1">
        <v>16.600000000000001</v>
      </c>
      <c r="Z51" s="1">
        <v>7.4</v>
      </c>
      <c r="AA51" s="1" t="s">
        <v>76</v>
      </c>
      <c r="AB51" s="1">
        <f t="shared" si="6"/>
        <v>39.480000000000004</v>
      </c>
      <c r="AC51" s="6">
        <v>8</v>
      </c>
      <c r="AD51" s="10">
        <f t="shared" si="22"/>
        <v>12</v>
      </c>
      <c r="AE51" s="1">
        <f t="shared" si="23"/>
        <v>67.199999999999989</v>
      </c>
      <c r="AF51" s="1">
        <f>VLOOKUP(A51,[1]Sheet!$A:$AH,33,0)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249</v>
      </c>
      <c r="D52" s="1"/>
      <c r="E52" s="1">
        <v>53</v>
      </c>
      <c r="F52" s="1">
        <v>167</v>
      </c>
      <c r="G52" s="6">
        <v>0.7</v>
      </c>
      <c r="H52" s="1">
        <v>180</v>
      </c>
      <c r="I52" s="1" t="s">
        <v>35</v>
      </c>
      <c r="J52" s="1">
        <v>53</v>
      </c>
      <c r="K52" s="1">
        <f t="shared" si="20"/>
        <v>0</v>
      </c>
      <c r="L52" s="1"/>
      <c r="M52" s="1"/>
      <c r="N52" s="1"/>
      <c r="O52" s="1">
        <f t="shared" si="2"/>
        <v>10.6</v>
      </c>
      <c r="P52" s="5"/>
      <c r="Q52" s="5">
        <f t="shared" si="21"/>
        <v>0</v>
      </c>
      <c r="R52" s="5"/>
      <c r="S52" s="1"/>
      <c r="T52" s="1">
        <f t="shared" si="4"/>
        <v>15.754716981132075</v>
      </c>
      <c r="U52" s="1">
        <f t="shared" si="5"/>
        <v>15.754716981132075</v>
      </c>
      <c r="V52" s="1">
        <v>13</v>
      </c>
      <c r="W52" s="1">
        <v>13.8</v>
      </c>
      <c r="X52" s="1">
        <v>15.6</v>
      </c>
      <c r="Y52" s="1">
        <v>10.8</v>
      </c>
      <c r="Z52" s="1">
        <v>9.8000000000000007</v>
      </c>
      <c r="AA52" s="22" t="s">
        <v>94</v>
      </c>
      <c r="AB52" s="1">
        <f t="shared" si="6"/>
        <v>0</v>
      </c>
      <c r="AC52" s="6">
        <v>8</v>
      </c>
      <c r="AD52" s="10">
        <f t="shared" si="22"/>
        <v>0</v>
      </c>
      <c r="AE52" s="1">
        <f t="shared" si="23"/>
        <v>0</v>
      </c>
      <c r="AF52" s="1">
        <f>VLOOKUP(A52,[1]Sheet!$A:$AH,33,0)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34</v>
      </c>
      <c r="C53" s="1">
        <v>344</v>
      </c>
      <c r="D53" s="1">
        <v>4</v>
      </c>
      <c r="E53" s="1">
        <v>60</v>
      </c>
      <c r="F53" s="1">
        <v>271</v>
      </c>
      <c r="G53" s="6">
        <v>0.7</v>
      </c>
      <c r="H53" s="1">
        <v>180</v>
      </c>
      <c r="I53" s="1" t="s">
        <v>35</v>
      </c>
      <c r="J53" s="1">
        <v>60</v>
      </c>
      <c r="K53" s="1">
        <f t="shared" si="20"/>
        <v>0</v>
      </c>
      <c r="L53" s="1"/>
      <c r="M53" s="1"/>
      <c r="N53" s="1"/>
      <c r="O53" s="1">
        <f t="shared" si="2"/>
        <v>12</v>
      </c>
      <c r="P53" s="5"/>
      <c r="Q53" s="5">
        <f t="shared" si="21"/>
        <v>0</v>
      </c>
      <c r="R53" s="5"/>
      <c r="S53" s="1"/>
      <c r="T53" s="1">
        <f t="shared" si="4"/>
        <v>22.583333333333332</v>
      </c>
      <c r="U53" s="1">
        <f t="shared" si="5"/>
        <v>22.583333333333332</v>
      </c>
      <c r="V53" s="1">
        <v>12.2</v>
      </c>
      <c r="W53" s="1">
        <v>11.6</v>
      </c>
      <c r="X53" s="1">
        <v>9.8000000000000007</v>
      </c>
      <c r="Y53" s="1">
        <v>10.6</v>
      </c>
      <c r="Z53" s="1">
        <v>12</v>
      </c>
      <c r="AA53" s="22" t="s">
        <v>96</v>
      </c>
      <c r="AB53" s="1">
        <f t="shared" si="6"/>
        <v>0</v>
      </c>
      <c r="AC53" s="6">
        <v>8</v>
      </c>
      <c r="AD53" s="10">
        <f t="shared" si="22"/>
        <v>0</v>
      </c>
      <c r="AE53" s="1">
        <f t="shared" si="23"/>
        <v>0</v>
      </c>
      <c r="AF53" s="1">
        <f>VLOOKUP(A53,[1]Sheet!$A:$AH,33,0)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34</v>
      </c>
      <c r="C54" s="1">
        <v>174</v>
      </c>
      <c r="D54" s="1">
        <v>192</v>
      </c>
      <c r="E54" s="1">
        <v>56</v>
      </c>
      <c r="F54" s="1">
        <v>267</v>
      </c>
      <c r="G54" s="6">
        <v>0.7</v>
      </c>
      <c r="H54" s="1">
        <v>180</v>
      </c>
      <c r="I54" s="1" t="s">
        <v>35</v>
      </c>
      <c r="J54" s="1">
        <v>56</v>
      </c>
      <c r="K54" s="1">
        <f t="shared" si="20"/>
        <v>0</v>
      </c>
      <c r="L54" s="1"/>
      <c r="M54" s="1"/>
      <c r="N54" s="1"/>
      <c r="O54" s="1">
        <f t="shared" si="2"/>
        <v>11.2</v>
      </c>
      <c r="P54" s="5"/>
      <c r="Q54" s="5">
        <f t="shared" si="21"/>
        <v>0</v>
      </c>
      <c r="R54" s="5"/>
      <c r="S54" s="1"/>
      <c r="T54" s="1">
        <f t="shared" si="4"/>
        <v>23.839285714285715</v>
      </c>
      <c r="U54" s="1">
        <f t="shared" si="5"/>
        <v>23.839285714285715</v>
      </c>
      <c r="V54" s="1">
        <v>20.8</v>
      </c>
      <c r="W54" s="1">
        <v>12.6</v>
      </c>
      <c r="X54" s="1">
        <v>18</v>
      </c>
      <c r="Y54" s="1">
        <v>12.6</v>
      </c>
      <c r="Z54" s="1">
        <v>14.4</v>
      </c>
      <c r="AA54" s="1" t="s">
        <v>59</v>
      </c>
      <c r="AB54" s="1">
        <f t="shared" si="6"/>
        <v>0</v>
      </c>
      <c r="AC54" s="6">
        <v>8</v>
      </c>
      <c r="AD54" s="10">
        <f t="shared" si="22"/>
        <v>0</v>
      </c>
      <c r="AE54" s="1">
        <f t="shared" si="23"/>
        <v>0</v>
      </c>
      <c r="AF54" s="1">
        <f>VLOOKUP(A54,[1]Sheet!$A:$AH,33,0)</f>
        <v>12</v>
      </c>
      <c r="AG54" s="1">
        <f>VLOOKUP(A54,[1]Sheet!$A:$AH,34,0)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34</v>
      </c>
      <c r="C55" s="1">
        <v>52</v>
      </c>
      <c r="D55" s="1">
        <v>292</v>
      </c>
      <c r="E55" s="1">
        <v>32</v>
      </c>
      <c r="F55" s="1">
        <v>288</v>
      </c>
      <c r="G55" s="6">
        <v>0.9</v>
      </c>
      <c r="H55" s="1">
        <v>180</v>
      </c>
      <c r="I55" s="1" t="s">
        <v>35</v>
      </c>
      <c r="J55" s="1">
        <v>35</v>
      </c>
      <c r="K55" s="1">
        <f t="shared" si="20"/>
        <v>-3</v>
      </c>
      <c r="L55" s="1"/>
      <c r="M55" s="1"/>
      <c r="N55" s="1"/>
      <c r="O55" s="1">
        <f t="shared" si="2"/>
        <v>6.4</v>
      </c>
      <c r="P55" s="5"/>
      <c r="Q55" s="5">
        <f t="shared" si="21"/>
        <v>0</v>
      </c>
      <c r="R55" s="5"/>
      <c r="S55" s="1"/>
      <c r="T55" s="1">
        <f t="shared" si="4"/>
        <v>45</v>
      </c>
      <c r="U55" s="1">
        <f t="shared" si="5"/>
        <v>45</v>
      </c>
      <c r="V55" s="1">
        <v>25.4</v>
      </c>
      <c r="W55" s="1">
        <v>7.6</v>
      </c>
      <c r="X55" s="1">
        <v>14.2</v>
      </c>
      <c r="Y55" s="1">
        <v>12.4</v>
      </c>
      <c r="Z55" s="1">
        <v>18.8</v>
      </c>
      <c r="AA55" s="23" t="s">
        <v>105</v>
      </c>
      <c r="AB55" s="1">
        <f t="shared" si="6"/>
        <v>0</v>
      </c>
      <c r="AC55" s="6">
        <v>8</v>
      </c>
      <c r="AD55" s="10">
        <f t="shared" si="22"/>
        <v>0</v>
      </c>
      <c r="AE55" s="1">
        <f t="shared" si="23"/>
        <v>0</v>
      </c>
      <c r="AF55" s="1">
        <f>VLOOKUP(A55,[1]Sheet!$A:$AH,33,0)</f>
        <v>12</v>
      </c>
      <c r="AG55" s="1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34</v>
      </c>
      <c r="C56" s="1">
        <v>134</v>
      </c>
      <c r="D56" s="1">
        <v>193</v>
      </c>
      <c r="E56" s="1">
        <v>78</v>
      </c>
      <c r="F56" s="1">
        <v>219</v>
      </c>
      <c r="G56" s="6">
        <v>0.9</v>
      </c>
      <c r="H56" s="1">
        <v>180</v>
      </c>
      <c r="I56" s="1" t="s">
        <v>35</v>
      </c>
      <c r="J56" s="1">
        <v>78</v>
      </c>
      <c r="K56" s="1">
        <f t="shared" si="20"/>
        <v>0</v>
      </c>
      <c r="L56" s="1"/>
      <c r="M56" s="1"/>
      <c r="N56" s="1"/>
      <c r="O56" s="1">
        <f t="shared" si="2"/>
        <v>15.6</v>
      </c>
      <c r="P56" s="5"/>
      <c r="Q56" s="5">
        <f t="shared" si="21"/>
        <v>0</v>
      </c>
      <c r="R56" s="5"/>
      <c r="S56" s="1"/>
      <c r="T56" s="1">
        <f t="shared" si="4"/>
        <v>14.038461538461538</v>
      </c>
      <c r="U56" s="1">
        <f t="shared" si="5"/>
        <v>14.038461538461538</v>
      </c>
      <c r="V56" s="1">
        <v>24.2</v>
      </c>
      <c r="W56" s="1">
        <v>14</v>
      </c>
      <c r="X56" s="1">
        <v>14.2</v>
      </c>
      <c r="Y56" s="1">
        <v>13.6</v>
      </c>
      <c r="Z56" s="1">
        <v>11</v>
      </c>
      <c r="AA56" s="1"/>
      <c r="AB56" s="1">
        <f t="shared" si="6"/>
        <v>0</v>
      </c>
      <c r="AC56" s="6">
        <v>8</v>
      </c>
      <c r="AD56" s="10">
        <f t="shared" si="22"/>
        <v>0</v>
      </c>
      <c r="AE56" s="1">
        <f t="shared" si="23"/>
        <v>0</v>
      </c>
      <c r="AF56" s="1">
        <f>VLOOKUP(A56,[1]Sheet!$A:$AH,33,0)</f>
        <v>12</v>
      </c>
      <c r="AG56" s="1">
        <f>VLOOKUP(A56,[1]Sheet!$A:$AH,34,0)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44</v>
      </c>
      <c r="C57" s="1">
        <v>200</v>
      </c>
      <c r="D57" s="1">
        <v>430</v>
      </c>
      <c r="E57" s="1">
        <v>175</v>
      </c>
      <c r="F57" s="1">
        <v>445</v>
      </c>
      <c r="G57" s="6">
        <v>1</v>
      </c>
      <c r="H57" s="1">
        <v>180</v>
      </c>
      <c r="I57" s="1" t="s">
        <v>35</v>
      </c>
      <c r="J57" s="1">
        <v>175</v>
      </c>
      <c r="K57" s="1">
        <f t="shared" si="20"/>
        <v>0</v>
      </c>
      <c r="L57" s="1"/>
      <c r="M57" s="1"/>
      <c r="N57" s="1"/>
      <c r="O57" s="1">
        <f t="shared" si="2"/>
        <v>35</v>
      </c>
      <c r="P57" s="5">
        <f t="shared" si="24"/>
        <v>45</v>
      </c>
      <c r="Q57" s="5">
        <f t="shared" si="21"/>
        <v>60</v>
      </c>
      <c r="R57" s="5"/>
      <c r="S57" s="1"/>
      <c r="T57" s="1">
        <f t="shared" si="4"/>
        <v>14.428571428571429</v>
      </c>
      <c r="U57" s="1">
        <f t="shared" si="5"/>
        <v>12.714285714285714</v>
      </c>
      <c r="V57" s="1">
        <v>45</v>
      </c>
      <c r="W57" s="1">
        <v>31</v>
      </c>
      <c r="X57" s="1">
        <v>35</v>
      </c>
      <c r="Y57" s="1">
        <v>22</v>
      </c>
      <c r="Z57" s="1">
        <v>21</v>
      </c>
      <c r="AA57" s="1"/>
      <c r="AB57" s="1">
        <f t="shared" si="6"/>
        <v>45</v>
      </c>
      <c r="AC57" s="6">
        <v>5</v>
      </c>
      <c r="AD57" s="10">
        <f t="shared" si="22"/>
        <v>12</v>
      </c>
      <c r="AE57" s="1">
        <f t="shared" si="23"/>
        <v>60</v>
      </c>
      <c r="AF57" s="1">
        <f>VLOOKUP(A57,[1]Sheet!$A:$AH,33,0)</f>
        <v>12</v>
      </c>
      <c r="AG57" s="1">
        <f>VLOOKUP(A57,[1]Sheet!$A:$AH,34,0)</f>
        <v>144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5" t="s">
        <v>101</v>
      </c>
      <c r="B58" s="25" t="s">
        <v>34</v>
      </c>
      <c r="C58" s="25">
        <v>10</v>
      </c>
      <c r="D58" s="25"/>
      <c r="E58" s="25"/>
      <c r="F58" s="25"/>
      <c r="G58" s="26">
        <v>0</v>
      </c>
      <c r="H58" s="25">
        <v>180</v>
      </c>
      <c r="I58" s="25" t="s">
        <v>35</v>
      </c>
      <c r="J58" s="25">
        <v>1</v>
      </c>
      <c r="K58" s="25">
        <f t="shared" si="20"/>
        <v>-1</v>
      </c>
      <c r="L58" s="25"/>
      <c r="M58" s="25"/>
      <c r="N58" s="25"/>
      <c r="O58" s="25">
        <f t="shared" si="2"/>
        <v>0</v>
      </c>
      <c r="P58" s="27"/>
      <c r="Q58" s="27"/>
      <c r="R58" s="27"/>
      <c r="S58" s="25"/>
      <c r="T58" s="25" t="e">
        <f t="shared" si="4"/>
        <v>#DIV/0!</v>
      </c>
      <c r="U58" s="25" t="e">
        <f t="shared" si="5"/>
        <v>#DIV/0!</v>
      </c>
      <c r="V58" s="25">
        <v>2</v>
      </c>
      <c r="W58" s="25">
        <v>0</v>
      </c>
      <c r="X58" s="25">
        <v>0.2</v>
      </c>
      <c r="Y58" s="25">
        <v>0</v>
      </c>
      <c r="Z58" s="25">
        <v>0</v>
      </c>
      <c r="AA58" s="25" t="s">
        <v>102</v>
      </c>
      <c r="AB58" s="25">
        <f t="shared" si="6"/>
        <v>0</v>
      </c>
      <c r="AC58" s="26">
        <v>0</v>
      </c>
      <c r="AD58" s="28"/>
      <c r="AE58" s="25"/>
      <c r="AF58" s="25">
        <f>VLOOKUP(A58,[1]Sheet!$A:$AH,33,0)</f>
        <v>12</v>
      </c>
      <c r="AG58" s="25">
        <f>VLOOKUP(A58,[1]Sheet!$A:$AH,34,0)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34</v>
      </c>
      <c r="C59" s="1">
        <v>15</v>
      </c>
      <c r="D59" s="1">
        <v>64</v>
      </c>
      <c r="E59" s="1">
        <v>7</v>
      </c>
      <c r="F59" s="1">
        <v>64</v>
      </c>
      <c r="G59" s="6">
        <v>0.2</v>
      </c>
      <c r="H59" s="1">
        <v>180</v>
      </c>
      <c r="I59" s="1" t="s">
        <v>35</v>
      </c>
      <c r="J59" s="1">
        <v>7</v>
      </c>
      <c r="K59" s="1">
        <f t="shared" si="20"/>
        <v>0</v>
      </c>
      <c r="L59" s="1"/>
      <c r="M59" s="1"/>
      <c r="N59" s="1"/>
      <c r="O59" s="1">
        <f t="shared" si="2"/>
        <v>1.4</v>
      </c>
      <c r="P59" s="5"/>
      <c r="Q59" s="5">
        <f t="shared" ref="Q59:Q62" si="25">AC59*AD59</f>
        <v>0</v>
      </c>
      <c r="R59" s="5"/>
      <c r="S59" s="1"/>
      <c r="T59" s="1">
        <f t="shared" si="4"/>
        <v>45.714285714285715</v>
      </c>
      <c r="U59" s="1">
        <f t="shared" si="5"/>
        <v>45.714285714285715</v>
      </c>
      <c r="V59" s="1">
        <v>4.2</v>
      </c>
      <c r="W59" s="1">
        <v>2</v>
      </c>
      <c r="X59" s="1">
        <v>2.4</v>
      </c>
      <c r="Y59" s="1">
        <v>2.2000000000000002</v>
      </c>
      <c r="Z59" s="1">
        <v>1</v>
      </c>
      <c r="AA59" s="23" t="s">
        <v>105</v>
      </c>
      <c r="AB59" s="1">
        <f t="shared" si="6"/>
        <v>0</v>
      </c>
      <c r="AC59" s="6">
        <v>12</v>
      </c>
      <c r="AD59" s="10">
        <f t="shared" ref="AD59:AD62" si="26">MROUND(P59,AC59*AF59)/AC59</f>
        <v>0</v>
      </c>
      <c r="AE59" s="1">
        <f t="shared" ref="AE59:AE62" si="27">AD59*AC59*G59</f>
        <v>0</v>
      </c>
      <c r="AF59" s="1">
        <f>VLOOKUP(A59,[1]Sheet!$A:$AH,33,0)</f>
        <v>8</v>
      </c>
      <c r="AG59" s="1">
        <f>VLOOKUP(A59,[1]Sheet!$A:$AH,34,0)</f>
        <v>48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34</v>
      </c>
      <c r="C60" s="1">
        <v>67</v>
      </c>
      <c r="D60" s="1">
        <v>48</v>
      </c>
      <c r="E60" s="1">
        <v>10</v>
      </c>
      <c r="F60" s="1">
        <v>95</v>
      </c>
      <c r="G60" s="6">
        <v>0.2</v>
      </c>
      <c r="H60" s="1">
        <v>180</v>
      </c>
      <c r="I60" s="1" t="s">
        <v>35</v>
      </c>
      <c r="J60" s="1">
        <v>10</v>
      </c>
      <c r="K60" s="1">
        <f t="shared" si="20"/>
        <v>0</v>
      </c>
      <c r="L60" s="1"/>
      <c r="M60" s="1"/>
      <c r="N60" s="1"/>
      <c r="O60" s="1">
        <f t="shared" si="2"/>
        <v>2</v>
      </c>
      <c r="P60" s="5"/>
      <c r="Q60" s="5">
        <f t="shared" si="25"/>
        <v>0</v>
      </c>
      <c r="R60" s="5"/>
      <c r="S60" s="1"/>
      <c r="T60" s="1">
        <f t="shared" si="4"/>
        <v>47.5</v>
      </c>
      <c r="U60" s="1">
        <f t="shared" si="5"/>
        <v>47.5</v>
      </c>
      <c r="V60" s="1">
        <v>7.6</v>
      </c>
      <c r="W60" s="1">
        <v>2.8</v>
      </c>
      <c r="X60" s="1">
        <v>4.4000000000000004</v>
      </c>
      <c r="Y60" s="1">
        <v>2.8</v>
      </c>
      <c r="Z60" s="1">
        <v>1.4</v>
      </c>
      <c r="AA60" s="34" t="s">
        <v>47</v>
      </c>
      <c r="AB60" s="1">
        <f t="shared" si="6"/>
        <v>0</v>
      </c>
      <c r="AC60" s="6">
        <v>8</v>
      </c>
      <c r="AD60" s="10">
        <f t="shared" si="26"/>
        <v>0</v>
      </c>
      <c r="AE60" s="1">
        <f t="shared" si="27"/>
        <v>0</v>
      </c>
      <c r="AF60" s="1">
        <f>VLOOKUP(A60,[1]Sheet!$A:$AH,33,0)</f>
        <v>6</v>
      </c>
      <c r="AG60" s="1">
        <f>VLOOKUP(A60,[1]Sheet!$A:$AH,34,0)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9" t="s">
        <v>106</v>
      </c>
      <c r="B61" s="1" t="s">
        <v>34</v>
      </c>
      <c r="C61" s="1"/>
      <c r="D61" s="1"/>
      <c r="E61" s="1"/>
      <c r="F61" s="1"/>
      <c r="G61" s="6">
        <v>0.2</v>
      </c>
      <c r="H61" s="1">
        <v>180</v>
      </c>
      <c r="I61" s="1" t="s">
        <v>35</v>
      </c>
      <c r="J61" s="1">
        <v>8</v>
      </c>
      <c r="K61" s="1">
        <f t="shared" si="20"/>
        <v>-8</v>
      </c>
      <c r="L61" s="1"/>
      <c r="M61" s="1"/>
      <c r="N61" s="1"/>
      <c r="O61" s="1">
        <f t="shared" si="2"/>
        <v>0</v>
      </c>
      <c r="P61" s="32">
        <v>48</v>
      </c>
      <c r="Q61" s="5">
        <f t="shared" si="25"/>
        <v>48</v>
      </c>
      <c r="R61" s="5"/>
      <c r="S61" s="1"/>
      <c r="T61" s="1" t="e">
        <f t="shared" si="4"/>
        <v>#DIV/0!</v>
      </c>
      <c r="U61" s="1" t="e">
        <f t="shared" si="5"/>
        <v>#DIV/0!</v>
      </c>
      <c r="V61" s="1">
        <v>0</v>
      </c>
      <c r="W61" s="1">
        <v>0</v>
      </c>
      <c r="X61" s="1">
        <v>0</v>
      </c>
      <c r="Y61" s="1">
        <v>8.6</v>
      </c>
      <c r="Z61" s="1">
        <v>5</v>
      </c>
      <c r="AA61" s="29" t="s">
        <v>71</v>
      </c>
      <c r="AB61" s="1">
        <f t="shared" si="6"/>
        <v>9.6000000000000014</v>
      </c>
      <c r="AC61" s="6">
        <v>8</v>
      </c>
      <c r="AD61" s="10">
        <f t="shared" si="26"/>
        <v>6</v>
      </c>
      <c r="AE61" s="1">
        <f t="shared" si="27"/>
        <v>9.6000000000000014</v>
      </c>
      <c r="AF61" s="1">
        <f>VLOOKUP(A61,[1]Sheet!$A:$AH,33,0)</f>
        <v>6</v>
      </c>
      <c r="AG61" s="1">
        <f>VLOOKUP(A61,[1]Sheet!$A:$AH,34,0)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44</v>
      </c>
      <c r="C62" s="1">
        <v>2020.5</v>
      </c>
      <c r="D62" s="1">
        <v>932.4</v>
      </c>
      <c r="E62" s="1">
        <v>894.4</v>
      </c>
      <c r="F62" s="1">
        <v>1877.2</v>
      </c>
      <c r="G62" s="6">
        <v>1</v>
      </c>
      <c r="H62" s="1">
        <v>180</v>
      </c>
      <c r="I62" s="1" t="s">
        <v>35</v>
      </c>
      <c r="J62" s="1">
        <v>885</v>
      </c>
      <c r="K62" s="1">
        <f t="shared" si="20"/>
        <v>9.3999999999999773</v>
      </c>
      <c r="L62" s="1"/>
      <c r="M62" s="1"/>
      <c r="N62" s="1"/>
      <c r="O62" s="1">
        <f t="shared" si="2"/>
        <v>178.88</v>
      </c>
      <c r="P62" s="5">
        <f>15*O62-F62</f>
        <v>805.99999999999977</v>
      </c>
      <c r="Q62" s="5">
        <f t="shared" si="25"/>
        <v>828.80000000000007</v>
      </c>
      <c r="R62" s="5"/>
      <c r="S62" s="1"/>
      <c r="T62" s="1">
        <f t="shared" si="4"/>
        <v>15.127459749552774</v>
      </c>
      <c r="U62" s="1">
        <f t="shared" si="5"/>
        <v>10.494186046511629</v>
      </c>
      <c r="V62" s="1">
        <v>211.64</v>
      </c>
      <c r="W62" s="1">
        <v>207.94</v>
      </c>
      <c r="X62" s="1">
        <v>187.22</v>
      </c>
      <c r="Y62" s="1">
        <v>162.74</v>
      </c>
      <c r="Z62" s="1">
        <v>179.82</v>
      </c>
      <c r="AA62" s="1" t="s">
        <v>108</v>
      </c>
      <c r="AB62" s="1">
        <f t="shared" si="6"/>
        <v>805.99999999999977</v>
      </c>
      <c r="AC62" s="6">
        <v>3.7</v>
      </c>
      <c r="AD62" s="10">
        <f t="shared" si="26"/>
        <v>224</v>
      </c>
      <c r="AE62" s="1">
        <f t="shared" si="27"/>
        <v>828.80000000000007</v>
      </c>
      <c r="AF62" s="1">
        <f>VLOOKUP(A62,[1]Sheet!$A:$AH,33,0)</f>
        <v>14</v>
      </c>
      <c r="AG62" s="1">
        <f>VLOOKUP(A62,[1]Sheet!$A:$AH,34,0)</f>
        <v>126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109</v>
      </c>
      <c r="B63" s="17" t="s">
        <v>44</v>
      </c>
      <c r="C63" s="17">
        <v>39</v>
      </c>
      <c r="D63" s="17"/>
      <c r="E63" s="17">
        <v>3</v>
      </c>
      <c r="F63" s="17">
        <v>36</v>
      </c>
      <c r="G63" s="18">
        <v>0</v>
      </c>
      <c r="H63" s="17">
        <v>180</v>
      </c>
      <c r="I63" s="17" t="s">
        <v>45</v>
      </c>
      <c r="J63" s="17">
        <v>3</v>
      </c>
      <c r="K63" s="17">
        <f t="shared" si="20"/>
        <v>0</v>
      </c>
      <c r="L63" s="17"/>
      <c r="M63" s="17"/>
      <c r="N63" s="17"/>
      <c r="O63" s="17">
        <f t="shared" si="2"/>
        <v>0.6</v>
      </c>
      <c r="P63" s="19"/>
      <c r="Q63" s="19"/>
      <c r="R63" s="19"/>
      <c r="S63" s="17"/>
      <c r="T63" s="17">
        <f t="shared" si="4"/>
        <v>60</v>
      </c>
      <c r="U63" s="17">
        <f t="shared" si="5"/>
        <v>60</v>
      </c>
      <c r="V63" s="17">
        <v>0.6</v>
      </c>
      <c r="W63" s="17">
        <v>3.6</v>
      </c>
      <c r="X63" s="17">
        <v>3</v>
      </c>
      <c r="Y63" s="17">
        <v>1.34</v>
      </c>
      <c r="Z63" s="17">
        <v>0.6</v>
      </c>
      <c r="AA63" s="23" t="s">
        <v>133</v>
      </c>
      <c r="AB63" s="17">
        <f t="shared" si="6"/>
        <v>0</v>
      </c>
      <c r="AC63" s="18">
        <v>0</v>
      </c>
      <c r="AD63" s="21"/>
      <c r="AE63" s="17"/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34</v>
      </c>
      <c r="C64" s="1">
        <v>1361</v>
      </c>
      <c r="D64" s="1">
        <v>672</v>
      </c>
      <c r="E64" s="1">
        <v>317</v>
      </c>
      <c r="F64" s="1">
        <v>1447</v>
      </c>
      <c r="G64" s="6">
        <v>0.25</v>
      </c>
      <c r="H64" s="1">
        <v>180</v>
      </c>
      <c r="I64" s="1" t="s">
        <v>35</v>
      </c>
      <c r="J64" s="1">
        <v>320</v>
      </c>
      <c r="K64" s="1">
        <f t="shared" si="20"/>
        <v>-3</v>
      </c>
      <c r="L64" s="1"/>
      <c r="M64" s="1"/>
      <c r="N64" s="1"/>
      <c r="O64" s="1">
        <f t="shared" si="2"/>
        <v>63.4</v>
      </c>
      <c r="P64" s="5"/>
      <c r="Q64" s="5">
        <f t="shared" ref="Q64:Q75" si="28">AC64*AD64</f>
        <v>0</v>
      </c>
      <c r="R64" s="5"/>
      <c r="S64" s="1"/>
      <c r="T64" s="1">
        <f t="shared" si="4"/>
        <v>22.823343848580443</v>
      </c>
      <c r="U64" s="1">
        <f t="shared" si="5"/>
        <v>22.823343848580443</v>
      </c>
      <c r="V64" s="1">
        <v>135.6</v>
      </c>
      <c r="W64" s="1">
        <v>129.80000000000001</v>
      </c>
      <c r="X64" s="1">
        <v>88.8</v>
      </c>
      <c r="Y64" s="1">
        <v>76.400000000000006</v>
      </c>
      <c r="Z64" s="1">
        <v>55.6</v>
      </c>
      <c r="AA64" s="1"/>
      <c r="AB64" s="1">
        <f t="shared" si="6"/>
        <v>0</v>
      </c>
      <c r="AC64" s="6">
        <v>12</v>
      </c>
      <c r="AD64" s="10">
        <f t="shared" ref="AD64:AD75" si="29">MROUND(P64,AC64*AF64)/AC64</f>
        <v>0</v>
      </c>
      <c r="AE64" s="1">
        <f t="shared" ref="AE64:AE75" si="30">AD64*AC64*G64</f>
        <v>0</v>
      </c>
      <c r="AF64" s="1">
        <f>VLOOKUP(A64,[1]Sheet!$A:$AH,33,0)</f>
        <v>14</v>
      </c>
      <c r="AG64" s="1">
        <f>VLOOKUP(A64,[1]Sheet!$A:$AH,34,0)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34</v>
      </c>
      <c r="C65" s="1">
        <v>513</v>
      </c>
      <c r="D65" s="1">
        <v>168</v>
      </c>
      <c r="E65" s="1">
        <v>247</v>
      </c>
      <c r="F65" s="1">
        <v>373</v>
      </c>
      <c r="G65" s="6">
        <v>0.3</v>
      </c>
      <c r="H65" s="1">
        <v>180</v>
      </c>
      <c r="I65" s="1" t="s">
        <v>35</v>
      </c>
      <c r="J65" s="1">
        <v>241</v>
      </c>
      <c r="K65" s="1">
        <f t="shared" si="20"/>
        <v>6</v>
      </c>
      <c r="L65" s="1"/>
      <c r="M65" s="1"/>
      <c r="N65" s="1"/>
      <c r="O65" s="1">
        <f t="shared" si="2"/>
        <v>49.4</v>
      </c>
      <c r="P65" s="5">
        <f t="shared" ref="P65:P75" si="31">14*O65-F65</f>
        <v>318.60000000000002</v>
      </c>
      <c r="Q65" s="5">
        <f t="shared" si="28"/>
        <v>336</v>
      </c>
      <c r="R65" s="5"/>
      <c r="S65" s="1"/>
      <c r="T65" s="1">
        <f t="shared" si="4"/>
        <v>14.352226720647774</v>
      </c>
      <c r="U65" s="1">
        <f t="shared" si="5"/>
        <v>7.5506072874493926</v>
      </c>
      <c r="V65" s="1">
        <v>35.4</v>
      </c>
      <c r="W65" s="1">
        <v>30.6</v>
      </c>
      <c r="X65" s="1">
        <v>51.6</v>
      </c>
      <c r="Y65" s="1">
        <v>32.799999999999997</v>
      </c>
      <c r="Z65" s="1">
        <v>62.6</v>
      </c>
      <c r="AA65" s="1"/>
      <c r="AB65" s="1">
        <f t="shared" si="6"/>
        <v>95.58</v>
      </c>
      <c r="AC65" s="6">
        <v>12</v>
      </c>
      <c r="AD65" s="10">
        <f t="shared" si="29"/>
        <v>28</v>
      </c>
      <c r="AE65" s="1">
        <f t="shared" si="30"/>
        <v>100.8</v>
      </c>
      <c r="AF65" s="1">
        <f>VLOOKUP(A65,[1]Sheet!$A:$AH,33,0)</f>
        <v>14</v>
      </c>
      <c r="AG65" s="1">
        <f>VLOOKUP(A65,[1]Sheet!$A:$AH,34,0)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44</v>
      </c>
      <c r="C66" s="1">
        <v>129.6</v>
      </c>
      <c r="D66" s="1"/>
      <c r="E66" s="1">
        <v>59.4</v>
      </c>
      <c r="F66" s="1">
        <v>52.2</v>
      </c>
      <c r="G66" s="6">
        <v>1</v>
      </c>
      <c r="H66" s="1">
        <v>180</v>
      </c>
      <c r="I66" s="1" t="s">
        <v>35</v>
      </c>
      <c r="J66" s="1">
        <v>60.6</v>
      </c>
      <c r="K66" s="1">
        <f t="shared" si="20"/>
        <v>-1.2000000000000028</v>
      </c>
      <c r="L66" s="1"/>
      <c r="M66" s="1"/>
      <c r="N66" s="1"/>
      <c r="O66" s="1">
        <f t="shared" si="2"/>
        <v>11.879999999999999</v>
      </c>
      <c r="P66" s="5">
        <f t="shared" si="31"/>
        <v>114.11999999999999</v>
      </c>
      <c r="Q66" s="5">
        <f t="shared" si="28"/>
        <v>129.6</v>
      </c>
      <c r="R66" s="5"/>
      <c r="S66" s="1"/>
      <c r="T66" s="1">
        <f t="shared" si="4"/>
        <v>15.303030303030305</v>
      </c>
      <c r="U66" s="1">
        <f t="shared" si="5"/>
        <v>4.3939393939393945</v>
      </c>
      <c r="V66" s="1">
        <v>7.2</v>
      </c>
      <c r="W66" s="1">
        <v>6.48</v>
      </c>
      <c r="X66" s="1">
        <v>7.92</v>
      </c>
      <c r="Y66" s="1">
        <v>15.36</v>
      </c>
      <c r="Z66" s="1">
        <v>16.559999999999999</v>
      </c>
      <c r="AA66" s="1"/>
      <c r="AB66" s="1">
        <f t="shared" si="6"/>
        <v>114.11999999999999</v>
      </c>
      <c r="AC66" s="6">
        <v>1.8</v>
      </c>
      <c r="AD66" s="10">
        <f t="shared" si="29"/>
        <v>72</v>
      </c>
      <c r="AE66" s="1">
        <f t="shared" si="30"/>
        <v>129.6</v>
      </c>
      <c r="AF66" s="1">
        <f>VLOOKUP(A66,[1]Sheet!$A:$AH,33,0)</f>
        <v>18</v>
      </c>
      <c r="AG66" s="1">
        <f>VLOOKUP(A66,[1]Sheet!$A:$AH,34,0)</f>
        <v>234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34</v>
      </c>
      <c r="C67" s="1">
        <v>600</v>
      </c>
      <c r="D67" s="1">
        <v>168</v>
      </c>
      <c r="E67" s="1">
        <v>250</v>
      </c>
      <c r="F67" s="1">
        <v>440</v>
      </c>
      <c r="G67" s="6">
        <v>0.3</v>
      </c>
      <c r="H67" s="1">
        <v>180</v>
      </c>
      <c r="I67" s="1" t="s">
        <v>35</v>
      </c>
      <c r="J67" s="1">
        <v>252</v>
      </c>
      <c r="K67" s="1">
        <f t="shared" ref="K67:K77" si="32">E67-J67</f>
        <v>-2</v>
      </c>
      <c r="L67" s="1"/>
      <c r="M67" s="1"/>
      <c r="N67" s="1"/>
      <c r="O67" s="1">
        <f t="shared" si="2"/>
        <v>50</v>
      </c>
      <c r="P67" s="5">
        <f t="shared" si="31"/>
        <v>260</v>
      </c>
      <c r="Q67" s="5">
        <f t="shared" si="28"/>
        <v>336</v>
      </c>
      <c r="R67" s="5"/>
      <c r="S67" s="1"/>
      <c r="T67" s="1">
        <f t="shared" si="4"/>
        <v>15.52</v>
      </c>
      <c r="U67" s="1">
        <f t="shared" si="5"/>
        <v>8.8000000000000007</v>
      </c>
      <c r="V67" s="1">
        <v>42.8</v>
      </c>
      <c r="W67" s="1">
        <v>47.6</v>
      </c>
      <c r="X67" s="1">
        <v>50.8</v>
      </c>
      <c r="Y67" s="1">
        <v>49.6</v>
      </c>
      <c r="Z67" s="1">
        <v>87.2</v>
      </c>
      <c r="AA67" s="1"/>
      <c r="AB67" s="1">
        <f t="shared" si="6"/>
        <v>78</v>
      </c>
      <c r="AC67" s="6">
        <v>12</v>
      </c>
      <c r="AD67" s="10">
        <f t="shared" si="29"/>
        <v>28</v>
      </c>
      <c r="AE67" s="1">
        <f t="shared" si="30"/>
        <v>100.8</v>
      </c>
      <c r="AF67" s="1">
        <f>VLOOKUP(A67,[1]Sheet!$A:$AH,33,0)</f>
        <v>14</v>
      </c>
      <c r="AG67" s="1">
        <f>VLOOKUP(A67,[1]Sheet!$A:$AH,34,0)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34</v>
      </c>
      <c r="C68" s="1">
        <v>438</v>
      </c>
      <c r="D68" s="1"/>
      <c r="E68" s="1">
        <v>49</v>
      </c>
      <c r="F68" s="1">
        <v>380</v>
      </c>
      <c r="G68" s="6">
        <v>0.2</v>
      </c>
      <c r="H68" s="1">
        <v>365</v>
      </c>
      <c r="I68" s="1" t="s">
        <v>35</v>
      </c>
      <c r="J68" s="1">
        <v>50</v>
      </c>
      <c r="K68" s="1">
        <f t="shared" si="32"/>
        <v>-1</v>
      </c>
      <c r="L68" s="1"/>
      <c r="M68" s="1"/>
      <c r="N68" s="1"/>
      <c r="O68" s="1">
        <f t="shared" ref="O68:O77" si="33">E68/5</f>
        <v>9.8000000000000007</v>
      </c>
      <c r="P68" s="5"/>
      <c r="Q68" s="5">
        <f t="shared" si="28"/>
        <v>0</v>
      </c>
      <c r="R68" s="5"/>
      <c r="S68" s="1"/>
      <c r="T68" s="1">
        <f t="shared" ref="T68:T77" si="34">(F68+Q68)/O68</f>
        <v>38.775510204081627</v>
      </c>
      <c r="U68" s="1">
        <f t="shared" ref="U68:U77" si="35">F68/O68</f>
        <v>38.775510204081627</v>
      </c>
      <c r="V68" s="1">
        <v>18.2</v>
      </c>
      <c r="W68" s="1">
        <v>39.4</v>
      </c>
      <c r="X68" s="1">
        <v>22.2</v>
      </c>
      <c r="Y68" s="1">
        <v>31.6</v>
      </c>
      <c r="Z68" s="1">
        <v>18</v>
      </c>
      <c r="AA68" s="23" t="s">
        <v>105</v>
      </c>
      <c r="AB68" s="1">
        <f t="shared" ref="AB68:AB77" si="36">P68*G68</f>
        <v>0</v>
      </c>
      <c r="AC68" s="6">
        <v>6</v>
      </c>
      <c r="AD68" s="10">
        <f t="shared" si="29"/>
        <v>0</v>
      </c>
      <c r="AE68" s="1">
        <f t="shared" si="30"/>
        <v>0</v>
      </c>
      <c r="AF68" s="1">
        <f>VLOOKUP(A68,[1]Sheet!$A:$AH,33,0)</f>
        <v>10</v>
      </c>
      <c r="AG68" s="1">
        <f>VLOOKUP(A68,[1]Sheet!$A:$AH,34,0)</f>
        <v>130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34</v>
      </c>
      <c r="C69" s="1">
        <v>286</v>
      </c>
      <c r="D69" s="1">
        <v>60</v>
      </c>
      <c r="E69" s="1">
        <v>92</v>
      </c>
      <c r="F69" s="1">
        <v>218</v>
      </c>
      <c r="G69" s="6">
        <v>0.2</v>
      </c>
      <c r="H69" s="1">
        <v>365</v>
      </c>
      <c r="I69" s="1" t="s">
        <v>35</v>
      </c>
      <c r="J69" s="1">
        <v>92</v>
      </c>
      <c r="K69" s="1">
        <f t="shared" si="32"/>
        <v>0</v>
      </c>
      <c r="L69" s="1"/>
      <c r="M69" s="1"/>
      <c r="N69" s="1"/>
      <c r="O69" s="1">
        <f t="shared" si="33"/>
        <v>18.399999999999999</v>
      </c>
      <c r="P69" s="5">
        <f t="shared" si="31"/>
        <v>39.599999999999966</v>
      </c>
      <c r="Q69" s="5">
        <f t="shared" si="28"/>
        <v>60</v>
      </c>
      <c r="R69" s="5"/>
      <c r="S69" s="1"/>
      <c r="T69" s="1">
        <f t="shared" si="34"/>
        <v>15.108695652173914</v>
      </c>
      <c r="U69" s="1">
        <f t="shared" si="35"/>
        <v>11.847826086956523</v>
      </c>
      <c r="V69" s="1">
        <v>23.4</v>
      </c>
      <c r="W69" s="1">
        <v>23.8</v>
      </c>
      <c r="X69" s="1">
        <v>28.6</v>
      </c>
      <c r="Y69" s="1">
        <v>26.6</v>
      </c>
      <c r="Z69" s="1">
        <v>14</v>
      </c>
      <c r="AA69" s="1"/>
      <c r="AB69" s="1">
        <f t="shared" si="36"/>
        <v>7.9199999999999937</v>
      </c>
      <c r="AC69" s="6">
        <v>6</v>
      </c>
      <c r="AD69" s="10">
        <f t="shared" si="29"/>
        <v>10</v>
      </c>
      <c r="AE69" s="1">
        <f t="shared" si="30"/>
        <v>12</v>
      </c>
      <c r="AF69" s="1">
        <f>VLOOKUP(A69,[1]Sheet!$A:$AH,33,0)</f>
        <v>10</v>
      </c>
      <c r="AG69" s="1">
        <f>VLOOKUP(A69,[1]Sheet!$A:$AH,34,0)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34</v>
      </c>
      <c r="C70" s="1">
        <v>198</v>
      </c>
      <c r="D70" s="1"/>
      <c r="E70" s="1">
        <v>60</v>
      </c>
      <c r="F70" s="1">
        <v>134</v>
      </c>
      <c r="G70" s="6">
        <v>0.3</v>
      </c>
      <c r="H70" s="1">
        <v>180</v>
      </c>
      <c r="I70" s="1" t="s">
        <v>35</v>
      </c>
      <c r="J70" s="1">
        <v>59</v>
      </c>
      <c r="K70" s="1">
        <f t="shared" si="32"/>
        <v>1</v>
      </c>
      <c r="L70" s="1"/>
      <c r="M70" s="1"/>
      <c r="N70" s="1"/>
      <c r="O70" s="1">
        <f t="shared" si="33"/>
        <v>12</v>
      </c>
      <c r="P70" s="5">
        <f>20*O70-F70</f>
        <v>106</v>
      </c>
      <c r="Q70" s="5">
        <f t="shared" si="28"/>
        <v>196</v>
      </c>
      <c r="R70" s="5"/>
      <c r="S70" s="1"/>
      <c r="T70" s="33">
        <f t="shared" si="34"/>
        <v>27.5</v>
      </c>
      <c r="U70" s="1">
        <f t="shared" si="35"/>
        <v>11.166666666666666</v>
      </c>
      <c r="V70" s="1">
        <v>12.2</v>
      </c>
      <c r="W70" s="1">
        <v>15.8</v>
      </c>
      <c r="X70" s="1">
        <v>15.4</v>
      </c>
      <c r="Y70" s="1">
        <v>12.8</v>
      </c>
      <c r="Z70" s="1">
        <v>11.6</v>
      </c>
      <c r="AA70" s="1"/>
      <c r="AB70" s="1">
        <f t="shared" si="36"/>
        <v>31.799999999999997</v>
      </c>
      <c r="AC70" s="6">
        <v>14</v>
      </c>
      <c r="AD70" s="10">
        <f t="shared" si="29"/>
        <v>14</v>
      </c>
      <c r="AE70" s="1">
        <f t="shared" si="30"/>
        <v>58.8</v>
      </c>
      <c r="AF70" s="1">
        <f>VLOOKUP(A70,[1]Sheet!$A:$AH,33,0)</f>
        <v>14</v>
      </c>
      <c r="AG70" s="1">
        <f>VLOOKUP(A70,[1]Sheet!$A:$AH,34,0)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34</v>
      </c>
      <c r="C71" s="1">
        <v>247</v>
      </c>
      <c r="D71" s="1"/>
      <c r="E71" s="1">
        <v>79</v>
      </c>
      <c r="F71" s="1">
        <v>165</v>
      </c>
      <c r="G71" s="6">
        <v>0.48</v>
      </c>
      <c r="H71" s="1">
        <v>180</v>
      </c>
      <c r="I71" s="1" t="s">
        <v>35</v>
      </c>
      <c r="J71" s="1">
        <v>75</v>
      </c>
      <c r="K71" s="1">
        <f t="shared" si="32"/>
        <v>4</v>
      </c>
      <c r="L71" s="1"/>
      <c r="M71" s="1"/>
      <c r="N71" s="1"/>
      <c r="O71" s="1">
        <f t="shared" si="33"/>
        <v>15.8</v>
      </c>
      <c r="P71" s="5">
        <f t="shared" si="31"/>
        <v>56.200000000000017</v>
      </c>
      <c r="Q71" s="5">
        <f t="shared" si="28"/>
        <v>112</v>
      </c>
      <c r="R71" s="5"/>
      <c r="S71" s="1"/>
      <c r="T71" s="1">
        <f t="shared" si="34"/>
        <v>17.531645569620252</v>
      </c>
      <c r="U71" s="1">
        <f t="shared" si="35"/>
        <v>10.443037974683543</v>
      </c>
      <c r="V71" s="1">
        <v>9.6</v>
      </c>
      <c r="W71" s="1">
        <v>19.399999999999999</v>
      </c>
      <c r="X71" s="1">
        <v>14.8</v>
      </c>
      <c r="Y71" s="1">
        <v>15.6</v>
      </c>
      <c r="Z71" s="1">
        <v>7.6</v>
      </c>
      <c r="AA71" s="1"/>
      <c r="AB71" s="1">
        <f t="shared" si="36"/>
        <v>26.976000000000006</v>
      </c>
      <c r="AC71" s="6">
        <v>8</v>
      </c>
      <c r="AD71" s="10">
        <f t="shared" si="29"/>
        <v>14</v>
      </c>
      <c r="AE71" s="1">
        <f t="shared" si="30"/>
        <v>53.76</v>
      </c>
      <c r="AF71" s="1">
        <f>VLOOKUP(A71,[1]Sheet!$A:$AH,33,0)</f>
        <v>14</v>
      </c>
      <c r="AG71" s="1">
        <f>VLOOKUP(A71,[1]Sheet!$A:$AH,34,0)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34</v>
      </c>
      <c r="C72" s="1">
        <v>2832</v>
      </c>
      <c r="D72" s="1"/>
      <c r="E72" s="1">
        <v>971</v>
      </c>
      <c r="F72" s="1">
        <v>1655</v>
      </c>
      <c r="G72" s="6">
        <v>0.25</v>
      </c>
      <c r="H72" s="1">
        <v>180</v>
      </c>
      <c r="I72" s="1" t="s">
        <v>35</v>
      </c>
      <c r="J72" s="1">
        <v>971</v>
      </c>
      <c r="K72" s="1">
        <f t="shared" si="32"/>
        <v>0</v>
      </c>
      <c r="L72" s="1"/>
      <c r="M72" s="1"/>
      <c r="N72" s="1"/>
      <c r="O72" s="1">
        <f t="shared" si="33"/>
        <v>194.2</v>
      </c>
      <c r="P72" s="5">
        <f>15*O72-F72</f>
        <v>1258</v>
      </c>
      <c r="Q72" s="5">
        <f t="shared" si="28"/>
        <v>1176</v>
      </c>
      <c r="R72" s="5"/>
      <c r="S72" s="1"/>
      <c r="T72" s="1">
        <f t="shared" si="34"/>
        <v>14.577754891864059</v>
      </c>
      <c r="U72" s="1">
        <f t="shared" si="35"/>
        <v>8.5221421215242028</v>
      </c>
      <c r="V72" s="1">
        <v>175.6</v>
      </c>
      <c r="W72" s="1">
        <v>255.6</v>
      </c>
      <c r="X72" s="1">
        <v>290</v>
      </c>
      <c r="Y72" s="1">
        <v>185.4</v>
      </c>
      <c r="Z72" s="1">
        <v>220.6</v>
      </c>
      <c r="AA72" s="1" t="s">
        <v>119</v>
      </c>
      <c r="AB72" s="1">
        <f t="shared" si="36"/>
        <v>314.5</v>
      </c>
      <c r="AC72" s="6">
        <v>12</v>
      </c>
      <c r="AD72" s="10">
        <f t="shared" si="29"/>
        <v>98</v>
      </c>
      <c r="AE72" s="1">
        <f t="shared" si="30"/>
        <v>294</v>
      </c>
      <c r="AF72" s="1">
        <f>VLOOKUP(A72,[1]Sheet!$A:$AH,33,0)</f>
        <v>14</v>
      </c>
      <c r="AG72" s="1">
        <f>VLOOKUP(A72,[1]Sheet!$A:$AH,34,0)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34</v>
      </c>
      <c r="C73" s="1">
        <v>2721</v>
      </c>
      <c r="D73" s="1"/>
      <c r="E73" s="1">
        <v>915</v>
      </c>
      <c r="F73" s="1">
        <v>1545</v>
      </c>
      <c r="G73" s="6">
        <v>0.25</v>
      </c>
      <c r="H73" s="1">
        <v>180</v>
      </c>
      <c r="I73" s="1" t="s">
        <v>35</v>
      </c>
      <c r="J73" s="1">
        <v>915</v>
      </c>
      <c r="K73" s="1">
        <f t="shared" si="32"/>
        <v>0</v>
      </c>
      <c r="L73" s="1"/>
      <c r="M73" s="1"/>
      <c r="N73" s="1"/>
      <c r="O73" s="1">
        <f t="shared" si="33"/>
        <v>183</v>
      </c>
      <c r="P73" s="5">
        <f>15*O73-F73</f>
        <v>1200</v>
      </c>
      <c r="Q73" s="5">
        <f t="shared" si="28"/>
        <v>1176</v>
      </c>
      <c r="R73" s="5"/>
      <c r="S73" s="1"/>
      <c r="T73" s="1">
        <f t="shared" si="34"/>
        <v>14.868852459016393</v>
      </c>
      <c r="U73" s="1">
        <f t="shared" si="35"/>
        <v>8.442622950819672</v>
      </c>
      <c r="V73" s="1">
        <v>162.6</v>
      </c>
      <c r="W73" s="1">
        <v>233.2</v>
      </c>
      <c r="X73" s="1">
        <v>252.4</v>
      </c>
      <c r="Y73" s="1">
        <v>186</v>
      </c>
      <c r="Z73" s="1">
        <v>225.2</v>
      </c>
      <c r="AA73" s="1" t="s">
        <v>119</v>
      </c>
      <c r="AB73" s="1">
        <f t="shared" si="36"/>
        <v>300</v>
      </c>
      <c r="AC73" s="6">
        <v>12</v>
      </c>
      <c r="AD73" s="10">
        <f t="shared" si="29"/>
        <v>98</v>
      </c>
      <c r="AE73" s="1">
        <f t="shared" si="30"/>
        <v>294</v>
      </c>
      <c r="AF73" s="1">
        <f>VLOOKUP(A73,[1]Sheet!$A:$AH,33,0)</f>
        <v>14</v>
      </c>
      <c r="AG73" s="1">
        <f>VLOOKUP(A73,[1]Sheet!$A:$AH,34,0)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44</v>
      </c>
      <c r="C74" s="1">
        <v>418.5</v>
      </c>
      <c r="D74" s="1"/>
      <c r="E74" s="1">
        <v>172.8</v>
      </c>
      <c r="F74" s="1">
        <v>232.2</v>
      </c>
      <c r="G74" s="6">
        <v>1</v>
      </c>
      <c r="H74" s="1">
        <v>180</v>
      </c>
      <c r="I74" s="1" t="s">
        <v>35</v>
      </c>
      <c r="J74" s="1">
        <v>175.3</v>
      </c>
      <c r="K74" s="1">
        <f t="shared" si="32"/>
        <v>-2.5</v>
      </c>
      <c r="L74" s="1"/>
      <c r="M74" s="1"/>
      <c r="N74" s="1"/>
      <c r="O74" s="1">
        <f t="shared" si="33"/>
        <v>34.56</v>
      </c>
      <c r="P74" s="5">
        <f t="shared" si="31"/>
        <v>251.64000000000004</v>
      </c>
      <c r="Q74" s="5">
        <f t="shared" si="28"/>
        <v>264.60000000000002</v>
      </c>
      <c r="R74" s="5"/>
      <c r="S74" s="1"/>
      <c r="T74" s="1">
        <f t="shared" si="34"/>
        <v>14.375</v>
      </c>
      <c r="U74" s="1">
        <f t="shared" si="35"/>
        <v>6.7187499999999991</v>
      </c>
      <c r="V74" s="1">
        <v>29.7</v>
      </c>
      <c r="W74" s="1">
        <v>41.04</v>
      </c>
      <c r="X74" s="1">
        <v>27.54</v>
      </c>
      <c r="Y74" s="1">
        <v>22.68</v>
      </c>
      <c r="Z74" s="1">
        <v>23.76</v>
      </c>
      <c r="AA74" s="1"/>
      <c r="AB74" s="1">
        <f t="shared" si="36"/>
        <v>251.64000000000004</v>
      </c>
      <c r="AC74" s="6">
        <v>2.7</v>
      </c>
      <c r="AD74" s="10">
        <f t="shared" si="29"/>
        <v>98</v>
      </c>
      <c r="AE74" s="1">
        <f t="shared" si="30"/>
        <v>264.60000000000002</v>
      </c>
      <c r="AF74" s="1">
        <f>VLOOKUP(A74,[1]Sheet!$A:$AH,33,0)</f>
        <v>14</v>
      </c>
      <c r="AG74" s="1">
        <f>VLOOKUP(A74,[1]Sheet!$A:$AH,34,0)</f>
        <v>126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44</v>
      </c>
      <c r="C75" s="1">
        <v>1120</v>
      </c>
      <c r="D75" s="1"/>
      <c r="E75" s="30">
        <f>300+E76</f>
        <v>305</v>
      </c>
      <c r="F75" s="30">
        <f>790+F76</f>
        <v>805</v>
      </c>
      <c r="G75" s="6">
        <v>1</v>
      </c>
      <c r="H75" s="1">
        <v>180</v>
      </c>
      <c r="I75" s="1" t="s">
        <v>35</v>
      </c>
      <c r="J75" s="1">
        <v>295</v>
      </c>
      <c r="K75" s="1">
        <f t="shared" si="32"/>
        <v>10</v>
      </c>
      <c r="L75" s="1"/>
      <c r="M75" s="1"/>
      <c r="N75" s="1"/>
      <c r="O75" s="1">
        <f t="shared" si="33"/>
        <v>61</v>
      </c>
      <c r="P75" s="5">
        <f t="shared" si="31"/>
        <v>49</v>
      </c>
      <c r="Q75" s="5">
        <f t="shared" si="28"/>
        <v>60</v>
      </c>
      <c r="R75" s="5"/>
      <c r="S75" s="1"/>
      <c r="T75" s="1">
        <f t="shared" si="34"/>
        <v>14.180327868852459</v>
      </c>
      <c r="U75" s="1">
        <f t="shared" si="35"/>
        <v>13.196721311475409</v>
      </c>
      <c r="V75" s="1">
        <v>73</v>
      </c>
      <c r="W75" s="1">
        <v>103</v>
      </c>
      <c r="X75" s="1">
        <v>65</v>
      </c>
      <c r="Y75" s="1">
        <v>63</v>
      </c>
      <c r="Z75" s="1">
        <v>54</v>
      </c>
      <c r="AA75" s="1" t="s">
        <v>123</v>
      </c>
      <c r="AB75" s="1">
        <f t="shared" si="36"/>
        <v>49</v>
      </c>
      <c r="AC75" s="6">
        <v>5</v>
      </c>
      <c r="AD75" s="10">
        <f t="shared" si="29"/>
        <v>12</v>
      </c>
      <c r="AE75" s="1">
        <f t="shared" si="30"/>
        <v>60</v>
      </c>
      <c r="AF75" s="1">
        <f>VLOOKUP(A75,[1]Sheet!$A:$AH,33,0)</f>
        <v>12</v>
      </c>
      <c r="AG75" s="1">
        <f>VLOOKUP(A75,[1]Sheet!$A:$AH,34,0)</f>
        <v>84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124</v>
      </c>
      <c r="B76" s="17" t="s">
        <v>44</v>
      </c>
      <c r="C76" s="17">
        <v>25</v>
      </c>
      <c r="D76" s="17"/>
      <c r="E76" s="30">
        <v>5</v>
      </c>
      <c r="F76" s="30">
        <v>15</v>
      </c>
      <c r="G76" s="18">
        <v>0</v>
      </c>
      <c r="H76" s="17" t="e">
        <v>#N/A</v>
      </c>
      <c r="I76" s="17" t="s">
        <v>45</v>
      </c>
      <c r="J76" s="17">
        <v>5</v>
      </c>
      <c r="K76" s="17">
        <f t="shared" si="32"/>
        <v>0</v>
      </c>
      <c r="L76" s="17"/>
      <c r="M76" s="17"/>
      <c r="N76" s="17"/>
      <c r="O76" s="17">
        <f t="shared" si="33"/>
        <v>1</v>
      </c>
      <c r="P76" s="19"/>
      <c r="Q76" s="19"/>
      <c r="R76" s="19"/>
      <c r="S76" s="17"/>
      <c r="T76" s="17">
        <f t="shared" si="34"/>
        <v>15</v>
      </c>
      <c r="U76" s="17">
        <f t="shared" si="35"/>
        <v>15</v>
      </c>
      <c r="V76" s="17">
        <v>3</v>
      </c>
      <c r="W76" s="17">
        <v>43</v>
      </c>
      <c r="X76" s="17">
        <v>0</v>
      </c>
      <c r="Y76" s="17">
        <v>0</v>
      </c>
      <c r="Z76" s="17">
        <v>0</v>
      </c>
      <c r="AA76" s="17" t="s">
        <v>83</v>
      </c>
      <c r="AB76" s="17">
        <f t="shared" si="36"/>
        <v>0</v>
      </c>
      <c r="AC76" s="18">
        <v>0</v>
      </c>
      <c r="AD76" s="21"/>
      <c r="AE76" s="17"/>
      <c r="AF76" s="17"/>
      <c r="AG76" s="17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34</v>
      </c>
      <c r="C77" s="1">
        <v>1877</v>
      </c>
      <c r="D77" s="1">
        <v>528</v>
      </c>
      <c r="E77" s="1">
        <v>1088</v>
      </c>
      <c r="F77" s="1">
        <v>1128</v>
      </c>
      <c r="G77" s="6">
        <v>0.14000000000000001</v>
      </c>
      <c r="H77" s="1">
        <v>180</v>
      </c>
      <c r="I77" s="1" t="s">
        <v>35</v>
      </c>
      <c r="J77" s="1">
        <v>1088</v>
      </c>
      <c r="K77" s="1">
        <f t="shared" si="32"/>
        <v>0</v>
      </c>
      <c r="L77" s="1"/>
      <c r="M77" s="1"/>
      <c r="N77" s="1"/>
      <c r="O77" s="1">
        <f t="shared" si="33"/>
        <v>217.6</v>
      </c>
      <c r="P77" s="5">
        <f>15*O77-F77</f>
        <v>2136</v>
      </c>
      <c r="Q77" s="5">
        <f>AC77*AD77</f>
        <v>2112</v>
      </c>
      <c r="R77" s="5"/>
      <c r="S77" s="1"/>
      <c r="T77" s="1">
        <f t="shared" si="34"/>
        <v>14.889705882352942</v>
      </c>
      <c r="U77" s="1">
        <f t="shared" si="35"/>
        <v>5.1838235294117645</v>
      </c>
      <c r="V77" s="1">
        <v>149.6</v>
      </c>
      <c r="W77" s="1">
        <v>173.2</v>
      </c>
      <c r="X77" s="1">
        <v>235.6</v>
      </c>
      <c r="Y77" s="1">
        <v>227.2</v>
      </c>
      <c r="Z77" s="1">
        <v>201.6</v>
      </c>
      <c r="AA77" s="1"/>
      <c r="AB77" s="1">
        <f t="shared" si="36"/>
        <v>299.04000000000002</v>
      </c>
      <c r="AC77" s="6">
        <v>22</v>
      </c>
      <c r="AD77" s="10">
        <f>MROUND(P77,AC77*AF77)/AC77</f>
        <v>96</v>
      </c>
      <c r="AE77" s="1">
        <f>AD77*AC77*G77</f>
        <v>295.68</v>
      </c>
      <c r="AF77" s="1">
        <f>VLOOKUP(A77,[1]Sheet!$A:$AH,33,0)</f>
        <v>12</v>
      </c>
      <c r="AG77" s="1">
        <f>VLOOKUP(A77,[1]Sheet!$A:$AH,34,0)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77" xr:uid="{38DAD7D2-F31F-48A3-B7F4-E371DD8284D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2024-10-03T10:05:52Z</dcterms:created>
  <dcterms:modified xsi:type="dcterms:W3CDTF">2024-10-04T09:03:05Z</dcterms:modified>
</cp:coreProperties>
</file>