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10,24 ПОКОМ КИ филиалы\"/>
    </mc:Choice>
  </mc:AlternateContent>
  <xr:revisionPtr revIDLastSave="0" documentId="13_ncr:1_{77941C6F-B5E9-4787-A522-998A0FA061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T8" i="1" s="1"/>
  <c r="Q25" i="1"/>
  <c r="T25" i="1" s="1"/>
  <c r="Q30" i="1"/>
  <c r="T30" i="1" s="1"/>
  <c r="Q36" i="1"/>
  <c r="AD36" i="1" s="1"/>
  <c r="Q109" i="1"/>
  <c r="Q108" i="1"/>
  <c r="AD108" i="1" s="1"/>
  <c r="T7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6" i="1"/>
  <c r="T27" i="1"/>
  <c r="T28" i="1"/>
  <c r="T29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6" i="1"/>
  <c r="AD27" i="1"/>
  <c r="AD28" i="1"/>
  <c r="AD29" i="1"/>
  <c r="AD30" i="1"/>
  <c r="AD31" i="1"/>
  <c r="AD32" i="1"/>
  <c r="AD33" i="1"/>
  <c r="AD34" i="1"/>
  <c r="AD35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9" i="1"/>
  <c r="AD110" i="1"/>
  <c r="AD111" i="1"/>
  <c r="AD112" i="1"/>
  <c r="AD113" i="1"/>
  <c r="AD114" i="1"/>
  <c r="AD115" i="1"/>
  <c r="AD116" i="1"/>
  <c r="AD117" i="1"/>
  <c r="AD118" i="1"/>
  <c r="AD6" i="1"/>
  <c r="AD25" i="1" l="1"/>
  <c r="Q5" i="1"/>
  <c r="AD5" i="1"/>
  <c r="P103" i="1"/>
  <c r="P28" i="1"/>
  <c r="E109" i="1" l="1"/>
  <c r="E5" i="1" s="1"/>
  <c r="AC10" i="1"/>
  <c r="AC13" i="1"/>
  <c r="AC15" i="1"/>
  <c r="AC19" i="1"/>
  <c r="AC20" i="1"/>
  <c r="AC21" i="1"/>
  <c r="AC22" i="1"/>
  <c r="AC23" i="1"/>
  <c r="AC27" i="1"/>
  <c r="AC29" i="1"/>
  <c r="AC34" i="1"/>
  <c r="AC35" i="1"/>
  <c r="AC37" i="1"/>
  <c r="AC38" i="1"/>
  <c r="AC40" i="1"/>
  <c r="AC41" i="1"/>
  <c r="AC42" i="1"/>
  <c r="AC43" i="1"/>
  <c r="AC47" i="1"/>
  <c r="AC49" i="1"/>
  <c r="AC51" i="1"/>
  <c r="AC58" i="1"/>
  <c r="AC62" i="1"/>
  <c r="AC64" i="1"/>
  <c r="AC65" i="1"/>
  <c r="AC69" i="1"/>
  <c r="AC77" i="1"/>
  <c r="AC78" i="1"/>
  <c r="AC79" i="1"/>
  <c r="AC80" i="1"/>
  <c r="AC82" i="1"/>
  <c r="AC83" i="1"/>
  <c r="AC84" i="1"/>
  <c r="AC85" i="1"/>
  <c r="AC86" i="1"/>
  <c r="AC87" i="1"/>
  <c r="AC88" i="1"/>
  <c r="AC89" i="1"/>
  <c r="AC91" i="1"/>
  <c r="AC92" i="1"/>
  <c r="AC97" i="1"/>
  <c r="AC102" i="1"/>
  <c r="AC104" i="1"/>
  <c r="AC113" i="1"/>
  <c r="AC114" i="1"/>
  <c r="AC115" i="1"/>
  <c r="AC116" i="1"/>
  <c r="L7" i="1"/>
  <c r="O7" i="1" s="1"/>
  <c r="P7" i="1" s="1"/>
  <c r="AC7" i="1" s="1"/>
  <c r="L8" i="1"/>
  <c r="O8" i="1" s="1"/>
  <c r="L9" i="1"/>
  <c r="O9" i="1" s="1"/>
  <c r="AC9" i="1" s="1"/>
  <c r="L10" i="1"/>
  <c r="O10" i="1" s="1"/>
  <c r="L11" i="1"/>
  <c r="O11" i="1" s="1"/>
  <c r="P11" i="1" s="1"/>
  <c r="AC11" i="1" s="1"/>
  <c r="L12" i="1"/>
  <c r="O12" i="1" s="1"/>
  <c r="P12" i="1" s="1"/>
  <c r="AC12" i="1" s="1"/>
  <c r="L13" i="1"/>
  <c r="O13" i="1" s="1"/>
  <c r="L14" i="1"/>
  <c r="O14" i="1" s="1"/>
  <c r="P14" i="1" s="1"/>
  <c r="AC14" i="1" s="1"/>
  <c r="L15" i="1"/>
  <c r="O15" i="1" s="1"/>
  <c r="L16" i="1"/>
  <c r="O16" i="1" s="1"/>
  <c r="AC16" i="1" s="1"/>
  <c r="L17" i="1"/>
  <c r="O17" i="1" s="1"/>
  <c r="AC17" i="1" s="1"/>
  <c r="L18" i="1"/>
  <c r="O18" i="1" s="1"/>
  <c r="P18" i="1" s="1"/>
  <c r="AC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AC26" i="1" s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O33" i="1" s="1"/>
  <c r="P33" i="1" s="1"/>
  <c r="AC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AC44" i="1" s="1"/>
  <c r="L45" i="1"/>
  <c r="O45" i="1" s="1"/>
  <c r="P45" i="1" s="1"/>
  <c r="AC45" i="1" s="1"/>
  <c r="L46" i="1"/>
  <c r="O46" i="1" s="1"/>
  <c r="P46" i="1" s="1"/>
  <c r="AC46" i="1" s="1"/>
  <c r="L47" i="1"/>
  <c r="O47" i="1" s="1"/>
  <c r="L48" i="1"/>
  <c r="O48" i="1" s="1"/>
  <c r="P48" i="1" s="1"/>
  <c r="AC48" i="1" s="1"/>
  <c r="L49" i="1"/>
  <c r="O49" i="1" s="1"/>
  <c r="L50" i="1"/>
  <c r="O50" i="1" s="1"/>
  <c r="P50" i="1" s="1"/>
  <c r="AC50" i="1" s="1"/>
  <c r="L51" i="1"/>
  <c r="O51" i="1" s="1"/>
  <c r="L52" i="1"/>
  <c r="O52" i="1" s="1"/>
  <c r="P52" i="1" s="1"/>
  <c r="AC52" i="1" s="1"/>
  <c r="L53" i="1"/>
  <c r="O53" i="1" s="1"/>
  <c r="AC53" i="1" s="1"/>
  <c r="L54" i="1"/>
  <c r="O54" i="1" s="1"/>
  <c r="P54" i="1" s="1"/>
  <c r="AC54" i="1" s="1"/>
  <c r="L55" i="1"/>
  <c r="O55" i="1" s="1"/>
  <c r="P55" i="1" s="1"/>
  <c r="AC55" i="1" s="1"/>
  <c r="L56" i="1"/>
  <c r="O56" i="1" s="1"/>
  <c r="P56" i="1" s="1"/>
  <c r="AC56" i="1" s="1"/>
  <c r="L57" i="1"/>
  <c r="O57" i="1" s="1"/>
  <c r="P57" i="1" s="1"/>
  <c r="AC57" i="1" s="1"/>
  <c r="L58" i="1"/>
  <c r="O58" i="1" s="1"/>
  <c r="L59" i="1"/>
  <c r="O59" i="1" s="1"/>
  <c r="P59" i="1" s="1"/>
  <c r="AC59" i="1" s="1"/>
  <c r="L60" i="1"/>
  <c r="O60" i="1" s="1"/>
  <c r="AC60" i="1" s="1"/>
  <c r="L61" i="1"/>
  <c r="O61" i="1" s="1"/>
  <c r="P61" i="1" s="1"/>
  <c r="AC61" i="1" s="1"/>
  <c r="L62" i="1"/>
  <c r="O62" i="1" s="1"/>
  <c r="L63" i="1"/>
  <c r="O63" i="1" s="1"/>
  <c r="P63" i="1" s="1"/>
  <c r="AC63" i="1" s="1"/>
  <c r="L64" i="1"/>
  <c r="O64" i="1" s="1"/>
  <c r="L65" i="1"/>
  <c r="O65" i="1" s="1"/>
  <c r="L66" i="1"/>
  <c r="O66" i="1" s="1"/>
  <c r="P66" i="1" s="1"/>
  <c r="AC66" i="1" s="1"/>
  <c r="L67" i="1"/>
  <c r="O67" i="1" s="1"/>
  <c r="AC67" i="1" s="1"/>
  <c r="L68" i="1"/>
  <c r="O68" i="1" s="1"/>
  <c r="P68" i="1" s="1"/>
  <c r="AC68" i="1" s="1"/>
  <c r="L69" i="1"/>
  <c r="O69" i="1" s="1"/>
  <c r="L70" i="1"/>
  <c r="O70" i="1" s="1"/>
  <c r="P70" i="1" s="1"/>
  <c r="AC70" i="1" s="1"/>
  <c r="L71" i="1"/>
  <c r="O71" i="1" s="1"/>
  <c r="AC71" i="1" s="1"/>
  <c r="L72" i="1"/>
  <c r="O72" i="1" s="1"/>
  <c r="P72" i="1" s="1"/>
  <c r="AC72" i="1" s="1"/>
  <c r="L73" i="1"/>
  <c r="O73" i="1" s="1"/>
  <c r="P73" i="1" s="1"/>
  <c r="AC73" i="1" s="1"/>
  <c r="L74" i="1"/>
  <c r="O74" i="1" s="1"/>
  <c r="P74" i="1" s="1"/>
  <c r="AC74" i="1" s="1"/>
  <c r="L75" i="1"/>
  <c r="O75" i="1" s="1"/>
  <c r="P75" i="1" s="1"/>
  <c r="AC75" i="1" s="1"/>
  <c r="L76" i="1"/>
  <c r="O76" i="1" s="1"/>
  <c r="AC76" i="1" s="1"/>
  <c r="L77" i="1"/>
  <c r="O77" i="1" s="1"/>
  <c r="L78" i="1"/>
  <c r="O78" i="1" s="1"/>
  <c r="L79" i="1"/>
  <c r="O79" i="1" s="1"/>
  <c r="L80" i="1"/>
  <c r="O80" i="1" s="1"/>
  <c r="L81" i="1"/>
  <c r="O81" i="1" s="1"/>
  <c r="P81" i="1" s="1"/>
  <c r="AC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P90" i="1" s="1"/>
  <c r="AC90" i="1" s="1"/>
  <c r="L91" i="1"/>
  <c r="O91" i="1" s="1"/>
  <c r="L92" i="1"/>
  <c r="O92" i="1" s="1"/>
  <c r="L93" i="1"/>
  <c r="O93" i="1" s="1"/>
  <c r="AC93" i="1" s="1"/>
  <c r="L94" i="1"/>
  <c r="O94" i="1" s="1"/>
  <c r="AC94" i="1" s="1"/>
  <c r="L95" i="1"/>
  <c r="O95" i="1" s="1"/>
  <c r="AC95" i="1" s="1"/>
  <c r="L96" i="1"/>
  <c r="O96" i="1" s="1"/>
  <c r="AC96" i="1" s="1"/>
  <c r="L97" i="1"/>
  <c r="O97" i="1" s="1"/>
  <c r="L98" i="1"/>
  <c r="O98" i="1" s="1"/>
  <c r="AC98" i="1" s="1"/>
  <c r="L99" i="1"/>
  <c r="O99" i="1" s="1"/>
  <c r="AC99" i="1" s="1"/>
  <c r="L100" i="1"/>
  <c r="O100" i="1" s="1"/>
  <c r="AC100" i="1" s="1"/>
  <c r="L101" i="1"/>
  <c r="O101" i="1" s="1"/>
  <c r="P101" i="1" s="1"/>
  <c r="AC101" i="1" s="1"/>
  <c r="L102" i="1"/>
  <c r="O102" i="1" s="1"/>
  <c r="L103" i="1"/>
  <c r="O103" i="1" s="1"/>
  <c r="L104" i="1"/>
  <c r="O104" i="1" s="1"/>
  <c r="L105" i="1"/>
  <c r="O105" i="1" s="1"/>
  <c r="L106" i="1"/>
  <c r="O106" i="1" s="1"/>
  <c r="P106" i="1" s="1"/>
  <c r="AC106" i="1" s="1"/>
  <c r="L107" i="1"/>
  <c r="O107" i="1" s="1"/>
  <c r="AC107" i="1" s="1"/>
  <c r="L108" i="1"/>
  <c r="O108" i="1" s="1"/>
  <c r="L109" i="1"/>
  <c r="O109" i="1" s="1"/>
  <c r="L110" i="1"/>
  <c r="O110" i="1" s="1"/>
  <c r="AC110" i="1" s="1"/>
  <c r="L111" i="1"/>
  <c r="O111" i="1" s="1"/>
  <c r="P111" i="1" s="1"/>
  <c r="AC111" i="1" s="1"/>
  <c r="L112" i="1"/>
  <c r="O112" i="1" s="1"/>
  <c r="AC112" i="1" s="1"/>
  <c r="L113" i="1"/>
  <c r="O113" i="1" s="1"/>
  <c r="L114" i="1"/>
  <c r="O114" i="1" s="1"/>
  <c r="L115" i="1"/>
  <c r="O115" i="1" s="1"/>
  <c r="L116" i="1"/>
  <c r="O116" i="1" s="1"/>
  <c r="L117" i="1"/>
  <c r="O117" i="1" s="1"/>
  <c r="AC117" i="1" s="1"/>
  <c r="L118" i="1"/>
  <c r="O118" i="1" s="1"/>
  <c r="AC118" i="1" s="1"/>
  <c r="L6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J5" i="1"/>
  <c r="F5" i="1"/>
  <c r="P105" i="1" l="1"/>
  <c r="AC105" i="1" s="1"/>
  <c r="AC108" i="1"/>
  <c r="AC36" i="1"/>
  <c r="AC30" i="1"/>
  <c r="AC8" i="1"/>
  <c r="AC109" i="1"/>
  <c r="AC25" i="1"/>
  <c r="P32" i="1"/>
  <c r="AC32" i="1" s="1"/>
  <c r="AC28" i="1"/>
  <c r="P24" i="1"/>
  <c r="AC24" i="1" s="1"/>
  <c r="AC103" i="1"/>
  <c r="P39" i="1"/>
  <c r="AC39" i="1" s="1"/>
  <c r="P31" i="1"/>
  <c r="AC31" i="1" s="1"/>
  <c r="U117" i="1"/>
  <c r="U115" i="1"/>
  <c r="U113" i="1"/>
  <c r="U111" i="1"/>
  <c r="U109" i="1"/>
  <c r="U107" i="1"/>
  <c r="U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118" i="1"/>
  <c r="U116" i="1"/>
  <c r="U114" i="1"/>
  <c r="U112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5" i="1"/>
  <c r="L5" i="1"/>
  <c r="O6" i="1"/>
  <c r="P6" i="1" s="1"/>
  <c r="AC6" i="1" l="1"/>
  <c r="AC5" i="1" s="1"/>
  <c r="P5" i="1"/>
  <c r="O5" i="1"/>
  <c r="U6" i="1"/>
</calcChain>
</file>

<file path=xl/sharedStrings.xml><?xml version="1.0" encoding="utf-8"?>
<sst xmlns="http://schemas.openxmlformats.org/spreadsheetml/2006/main" count="429" uniqueCount="164">
  <si>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</si>
  <si>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</si>
  <si>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</si>
  <si>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</si>
  <si>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</si>
  <si>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</si>
  <si>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</si>
  <si>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</si>
  <si>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</si>
  <si>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</si>
  <si>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</si>
  <si>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</si>
  <si>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</si>
  <si>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</si>
  <si>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</si>
  <si>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</si>
  <si>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</si>
  <si>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</si>
  <si>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</si>
  <si>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</si>
  <si>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</si>
  <si>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</si>
  <si>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30,09,</t>
  </si>
  <si>
    <t>02,10,</t>
  </si>
  <si>
    <t>26,09,</t>
  </si>
  <si>
    <t>25,09,</t>
  </si>
  <si>
    <t>19,09,</t>
  </si>
  <si>
    <t>18,09,</t>
  </si>
  <si>
    <t>12,09,</t>
  </si>
  <si>
    <t>11,09,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</si>
  <si>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</si>
  <si>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</si>
  <si>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</si>
  <si>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</si>
  <si>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</si>
  <si>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</si>
  <si>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</t>
  </si>
  <si>
    <t xml:space="preserve"> 029  Сосиски Венские, Вязанка NDX МГС, 0.5кг, ПОКОМ</t>
  </si>
  <si>
    <t>шт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</si>
  <si>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</si>
  <si>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</si>
  <si>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Данное скю в акции для сети Обжора с 01.09.2024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</si>
  <si>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</si>
  <si>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</si>
  <si>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</si>
  <si>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</si>
  <si>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</si>
  <si>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ТС Обжора / нет в бланке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</si>
  <si>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</si>
  <si>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</si>
  <si>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</si>
  <si>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</si>
  <si>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</si>
  <si>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</si>
  <si>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</si>
  <si>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</si>
  <si>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-70%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</si>
  <si>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</si>
  <si>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</si>
  <si>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</si>
  <si>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</si>
  <si>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-80%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</si>
  <si>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</si>
  <si>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</si>
  <si>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</si>
  <si>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</si>
  <si>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</si>
  <si>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</si>
  <si>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</si>
  <si>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</si>
  <si>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</si>
  <si>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</si>
  <si>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</si>
  <si>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</si>
  <si>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</si>
  <si>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</si>
  <si>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</si>
  <si>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</si>
  <si>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</si>
  <si>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</si>
  <si>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</si>
  <si>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</si>
  <si>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</si>
  <si>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</si>
  <si>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</si>
  <si>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</si>
  <si>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</si>
  <si>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</si>
  <si>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</si>
  <si>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</si>
  <si>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</si>
  <si>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</si>
  <si>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</si>
  <si>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</si>
  <si>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</si>
  <si>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</si>
  <si>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</si>
  <si>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</si>
  <si>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</si>
  <si>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</si>
  <si>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</si>
  <si>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</si>
  <si>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</si>
  <si>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</si>
  <si>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</si>
  <si>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</si>
  <si>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</si>
  <si>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</si>
  <si>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</si>
  <si>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</si>
  <si>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</si>
  <si>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</si>
  <si>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</si>
  <si>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</si>
  <si>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</si>
  <si>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</si>
  <si>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</si>
  <si>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</si>
  <si>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</si>
  <si>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</si>
  <si>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</si>
  <si>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</si>
  <si>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</si>
  <si>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</si>
  <si>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</si>
  <si>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</si>
  <si>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</si>
  <si>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</si>
  <si>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</si>
  <si>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</si>
  <si>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</si>
  <si>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</si>
  <si>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</si>
  <si>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</si>
  <si>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</si>
  <si>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</si>
  <si>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</si>
  <si>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</si>
  <si>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</si>
  <si>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</si>
  <si>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</si>
  <si>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</si>
  <si>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</si>
  <si>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</si>
  <si>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</si>
  <si>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</si>
  <si>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</si>
  <si>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есть дубль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</si>
  <si>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</si>
  <si>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</si>
  <si>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</si>
  <si>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</si>
  <si>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</si>
  <si>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</si>
  <si>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</si>
  <si>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489  Сосиски Филейские Рубленые 0,3кг ТМ Вязанка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</si>
  <si>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</si>
  <si>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</si>
  <si>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новинка, SU002011</t>
  </si>
  <si>
    <t>вывод</t>
  </si>
  <si>
    <t>30,01,24 манипуляции с возвратом на складе №3</t>
  </si>
  <si>
    <t>заказ</t>
  </si>
  <si>
    <t>05,10,(1)</t>
  </si>
  <si>
    <t>05,10,(2)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</si>
</sst>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4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7" borderId="1" xfId="1" applyNumberFormat="1" applyFill="1"/>
    <xf numFmtId="164" fontId="6" fillId="7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4.85546875" style="8" customWidth="1"/>
    <col min="8" max="8" width="4.85546875" customWidth="1"/>
    <col min="9" max="9" width="12.7109375" bestFit="1" customWidth="1"/>
    <col min="10" max="18" width="6.42578125" customWidth="1"/>
    <col min="19" max="19" width="21.7109375" customWidth="1"/>
    <col min="20" max="21" width="5.28515625" customWidth="1"/>
    <col min="22" max="27" width="5.7109375" customWidth="1"/>
    <col min="28" max="28" width="47.28515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161</v>
      </c>
      <c r="Q3" s="3" t="s">
        <v>161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162</v>
      </c>
      <c r="Q4" s="1" t="s">
        <v>163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 t="s">
        <v>162</v>
      </c>
      <c r="AD4" s="1" t="s">
        <v>163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45856.68299999999</v>
      </c>
      <c r="F5" s="4">
        <f>SUM(F6:F499)</f>
        <v>36240.338000000003</v>
      </c>
      <c r="G5" s="6"/>
      <c r="H5" s="1"/>
      <c r="I5" s="1"/>
      <c r="J5" s="4">
        <f t="shared" ref="J5:R5" si="0">SUM(J6:J499)</f>
        <v>46053.147000000004</v>
      </c>
      <c r="K5" s="4">
        <f t="shared" si="0"/>
        <v>-196.46400000000065</v>
      </c>
      <c r="L5" s="4">
        <f t="shared" si="0"/>
        <v>38564.205999999998</v>
      </c>
      <c r="M5" s="4">
        <f t="shared" si="0"/>
        <v>7292.4769999999999</v>
      </c>
      <c r="N5" s="4">
        <f t="shared" si="0"/>
        <v>15008.725400000005</v>
      </c>
      <c r="O5" s="4">
        <f t="shared" si="0"/>
        <v>7712.8412000000035</v>
      </c>
      <c r="P5" s="4">
        <f t="shared" si="0"/>
        <v>19640.936079999999</v>
      </c>
      <c r="Q5" s="4">
        <f t="shared" ref="Q5" si="1">SUM(Q6:Q499)</f>
        <v>3585</v>
      </c>
      <c r="R5" s="4">
        <f t="shared" si="0"/>
        <v>0</v>
      </c>
      <c r="S5" s="1"/>
      <c r="T5" s="1"/>
      <c r="U5" s="1"/>
      <c r="V5" s="4">
        <f t="shared" ref="V5:AA5" si="2">SUM(V6:V499)</f>
        <v>7661.1196000000009</v>
      </c>
      <c r="W5" s="4">
        <f t="shared" si="2"/>
        <v>7941.3955999999962</v>
      </c>
      <c r="X5" s="4">
        <f t="shared" si="2"/>
        <v>7513.8711999999996</v>
      </c>
      <c r="Y5" s="4">
        <f t="shared" si="2"/>
        <v>7002.384799999998</v>
      </c>
      <c r="Z5" s="4">
        <f t="shared" si="2"/>
        <v>7163.3712000000023</v>
      </c>
      <c r="AA5" s="4">
        <f t="shared" si="2"/>
        <v>7342.2346000000007</v>
      </c>
      <c r="AB5" s="1"/>
      <c r="AC5" s="4">
        <f>SUM(AC6:AC499)</f>
        <v>17434</v>
      </c>
      <c r="AD5" s="4">
        <f>SUM(AD6:AD499)</f>
        <v>3585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295.35700000000003</v>
      </c>
      <c r="D6" s="1">
        <v>305.351</v>
      </c>
      <c r="E6" s="1">
        <v>286.41000000000003</v>
      </c>
      <c r="F6" s="1">
        <v>282.447</v>
      </c>
      <c r="G6" s="6">
        <v>1</v>
      </c>
      <c r="H6" s="1">
        <v>50</v>
      </c>
      <c r="I6" s="1" t="s">
        <v>32</v>
      </c>
      <c r="J6" s="1">
        <v>276.64999999999998</v>
      </c>
      <c r="K6" s="1">
        <f t="shared" ref="K6:K37" si="3">E6-J6</f>
        <v>9.7600000000000477</v>
      </c>
      <c r="L6" s="1">
        <f>E6-M6</f>
        <v>286.41000000000003</v>
      </c>
      <c r="M6" s="1"/>
      <c r="N6" s="1">
        <v>170.66748000000021</v>
      </c>
      <c r="O6" s="1">
        <f t="shared" ref="O6:O37" si="4">L6/5</f>
        <v>57.282000000000004</v>
      </c>
      <c r="P6" s="5">
        <f>10*O6-N6-F6</f>
        <v>119.70551999999986</v>
      </c>
      <c r="Q6" s="5"/>
      <c r="R6" s="5"/>
      <c r="S6" s="1"/>
      <c r="T6" s="1">
        <f>(F6+N6+P6+Q6)/O6</f>
        <v>10</v>
      </c>
      <c r="U6" s="1">
        <f>(F6+N6)/O6</f>
        <v>7.9102419608253927</v>
      </c>
      <c r="V6" s="1">
        <v>56.475800000000007</v>
      </c>
      <c r="W6" s="1">
        <v>54.754199999999997</v>
      </c>
      <c r="X6" s="1">
        <v>52.269000000000013</v>
      </c>
      <c r="Y6" s="1">
        <v>50.886200000000002</v>
      </c>
      <c r="Z6" s="1">
        <v>51.532799999999988</v>
      </c>
      <c r="AA6" s="1">
        <v>58.968800000000002</v>
      </c>
      <c r="AB6" s="1"/>
      <c r="AC6" s="1">
        <f t="shared" ref="AC6:AD37" si="5">ROUND(P6*G6,0)</f>
        <v>120</v>
      </c>
      <c r="AD6" s="1">
        <f>ROUND(Q6*G6,0)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337.27800000000002</v>
      </c>
      <c r="D7" s="1">
        <v>294.69799999999998</v>
      </c>
      <c r="E7" s="1">
        <v>248.80500000000001</v>
      </c>
      <c r="F7" s="1">
        <v>332.93900000000002</v>
      </c>
      <c r="G7" s="6">
        <v>1</v>
      </c>
      <c r="H7" s="1">
        <v>45</v>
      </c>
      <c r="I7" s="1" t="s">
        <v>32</v>
      </c>
      <c r="J7" s="1">
        <v>236.9</v>
      </c>
      <c r="K7" s="1">
        <f t="shared" si="3"/>
        <v>11.905000000000001</v>
      </c>
      <c r="L7" s="1">
        <f t="shared" ref="L7:L70" si="6">E7-M7</f>
        <v>248.80500000000001</v>
      </c>
      <c r="M7" s="1"/>
      <c r="N7" s="1">
        <v>154.29463999999999</v>
      </c>
      <c r="O7" s="1">
        <f t="shared" si="4"/>
        <v>49.761000000000003</v>
      </c>
      <c r="P7" s="5">
        <f t="shared" ref="P7" si="7">10*O7-N7-F7</f>
        <v>10.376360000000034</v>
      </c>
      <c r="Q7" s="5"/>
      <c r="R7" s="5"/>
      <c r="S7" s="1"/>
      <c r="T7" s="1">
        <f t="shared" ref="T7:T70" si="8">(F7+N7+P7+Q7)/O7</f>
        <v>10</v>
      </c>
      <c r="U7" s="1">
        <f t="shared" ref="U7:U70" si="9">(F7+N7)/O7</f>
        <v>9.7914760555455072</v>
      </c>
      <c r="V7" s="1">
        <v>56.493600000000001</v>
      </c>
      <c r="W7" s="1">
        <v>57.287999999999997</v>
      </c>
      <c r="X7" s="1">
        <v>53.7562</v>
      </c>
      <c r="Y7" s="1">
        <v>56.909000000000013</v>
      </c>
      <c r="Z7" s="1">
        <v>55.534799999999997</v>
      </c>
      <c r="AA7" s="1">
        <v>52.353400000000001</v>
      </c>
      <c r="AB7" s="1"/>
      <c r="AC7" s="1">
        <f t="shared" si="5"/>
        <v>10</v>
      </c>
      <c r="AD7" s="1">
        <f t="shared" ref="AD7:AD70" si="10">ROUND(Q7*G7,0)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0" t="s">
        <v>34</v>
      </c>
      <c r="B8" s="1" t="s">
        <v>31</v>
      </c>
      <c r="C8" s="1">
        <v>558.21199999999999</v>
      </c>
      <c r="D8" s="1">
        <v>1021.806</v>
      </c>
      <c r="E8" s="1">
        <v>995.15300000000002</v>
      </c>
      <c r="F8" s="1">
        <v>488.39299999999997</v>
      </c>
      <c r="G8" s="6">
        <v>1</v>
      </c>
      <c r="H8" s="1">
        <v>45</v>
      </c>
      <c r="I8" s="1" t="s">
        <v>32</v>
      </c>
      <c r="J8" s="1">
        <v>928.3</v>
      </c>
      <c r="K8" s="1">
        <f t="shared" si="3"/>
        <v>66.853000000000065</v>
      </c>
      <c r="L8" s="1">
        <f t="shared" si="6"/>
        <v>995.15300000000002</v>
      </c>
      <c r="M8" s="1"/>
      <c r="N8" s="1">
        <v>471.02431999999999</v>
      </c>
      <c r="O8" s="1">
        <f t="shared" si="4"/>
        <v>199.03059999999999</v>
      </c>
      <c r="P8" s="5">
        <v>1200</v>
      </c>
      <c r="Q8" s="5">
        <f>200*1.5</f>
        <v>300</v>
      </c>
      <c r="R8" s="5"/>
      <c r="S8" s="1"/>
      <c r="T8" s="1">
        <f t="shared" si="8"/>
        <v>12.356980886356169</v>
      </c>
      <c r="U8" s="1">
        <f t="shared" si="9"/>
        <v>4.820451327584804</v>
      </c>
      <c r="V8" s="1">
        <v>133.90479999999999</v>
      </c>
      <c r="W8" s="1">
        <v>124.8364</v>
      </c>
      <c r="X8" s="1">
        <v>116.88079999999999</v>
      </c>
      <c r="Y8" s="1">
        <v>109.2414</v>
      </c>
      <c r="Z8" s="1">
        <v>121.05200000000001</v>
      </c>
      <c r="AA8" s="1">
        <v>135.42859999999999</v>
      </c>
      <c r="AB8" s="1"/>
      <c r="AC8" s="1">
        <f t="shared" si="5"/>
        <v>1200</v>
      </c>
      <c r="AD8" s="1">
        <f t="shared" si="10"/>
        <v>300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31</v>
      </c>
      <c r="C9" s="1">
        <v>37.844999999999999</v>
      </c>
      <c r="D9" s="1">
        <v>16.837</v>
      </c>
      <c r="E9" s="1">
        <v>14.032</v>
      </c>
      <c r="F9" s="1">
        <v>37.823</v>
      </c>
      <c r="G9" s="6">
        <v>1</v>
      </c>
      <c r="H9" s="1">
        <v>40</v>
      </c>
      <c r="I9" s="1" t="s">
        <v>32</v>
      </c>
      <c r="J9" s="1">
        <v>13.1</v>
      </c>
      <c r="K9" s="1">
        <f t="shared" si="3"/>
        <v>0.93200000000000038</v>
      </c>
      <c r="L9" s="1">
        <f t="shared" si="6"/>
        <v>14.032</v>
      </c>
      <c r="M9" s="1"/>
      <c r="N9" s="1">
        <v>0</v>
      </c>
      <c r="O9" s="1">
        <f t="shared" si="4"/>
        <v>2.8064</v>
      </c>
      <c r="P9" s="5"/>
      <c r="Q9" s="5"/>
      <c r="R9" s="5"/>
      <c r="S9" s="1"/>
      <c r="T9" s="1">
        <f t="shared" si="8"/>
        <v>13.477408779931585</v>
      </c>
      <c r="U9" s="1">
        <f t="shared" si="9"/>
        <v>13.477408779931585</v>
      </c>
      <c r="V9" s="1">
        <v>2.1456</v>
      </c>
      <c r="W9" s="1">
        <v>1.9558</v>
      </c>
      <c r="X9" s="1">
        <v>4.2446000000000002</v>
      </c>
      <c r="Y9" s="1">
        <v>4.4593999999999996</v>
      </c>
      <c r="Z9" s="1">
        <v>2.2635999999999998</v>
      </c>
      <c r="AA9" s="1">
        <v>3.1850000000000001</v>
      </c>
      <c r="AB9" s="1"/>
      <c r="AC9" s="1">
        <f t="shared" si="5"/>
        <v>0</v>
      </c>
      <c r="AD9" s="1">
        <f t="shared" si="10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37</v>
      </c>
      <c r="B10" s="10" t="s">
        <v>38</v>
      </c>
      <c r="C10" s="10"/>
      <c r="D10" s="10">
        <v>258</v>
      </c>
      <c r="E10" s="10">
        <v>258</v>
      </c>
      <c r="F10" s="10"/>
      <c r="G10" s="11">
        <v>0</v>
      </c>
      <c r="H10" s="10" t="e">
        <v>#N/A</v>
      </c>
      <c r="I10" s="12" t="s">
        <v>63</v>
      </c>
      <c r="J10" s="10">
        <v>259</v>
      </c>
      <c r="K10" s="10">
        <f t="shared" si="3"/>
        <v>-1</v>
      </c>
      <c r="L10" s="10">
        <f t="shared" si="6"/>
        <v>0</v>
      </c>
      <c r="M10" s="10">
        <v>258</v>
      </c>
      <c r="N10" s="10"/>
      <c r="O10" s="10">
        <f t="shared" si="4"/>
        <v>0</v>
      </c>
      <c r="P10" s="13"/>
      <c r="Q10" s="13"/>
      <c r="R10" s="13"/>
      <c r="S10" s="10"/>
      <c r="T10" s="10" t="e">
        <f t="shared" si="8"/>
        <v>#DIV/0!</v>
      </c>
      <c r="U10" s="10" t="e">
        <f t="shared" si="9"/>
        <v>#DIV/0!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/>
      <c r="AC10" s="10">
        <f t="shared" si="5"/>
        <v>0</v>
      </c>
      <c r="AD10" s="10">
        <f t="shared" si="10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38</v>
      </c>
      <c r="C11" s="1">
        <v>1192</v>
      </c>
      <c r="D11" s="1">
        <v>540</v>
      </c>
      <c r="E11" s="1">
        <v>863</v>
      </c>
      <c r="F11" s="1">
        <v>667</v>
      </c>
      <c r="G11" s="6">
        <v>0.45</v>
      </c>
      <c r="H11" s="1">
        <v>45</v>
      </c>
      <c r="I11" s="1" t="s">
        <v>32</v>
      </c>
      <c r="J11" s="1">
        <v>886</v>
      </c>
      <c r="K11" s="1">
        <f t="shared" si="3"/>
        <v>-23</v>
      </c>
      <c r="L11" s="1">
        <f t="shared" si="6"/>
        <v>863</v>
      </c>
      <c r="M11" s="1"/>
      <c r="N11" s="1">
        <v>273.40000000000009</v>
      </c>
      <c r="O11" s="1">
        <f t="shared" si="4"/>
        <v>172.6</v>
      </c>
      <c r="P11" s="5">
        <f t="shared" ref="P11:P12" si="11">10*O11-N11-F11</f>
        <v>785.59999999999991</v>
      </c>
      <c r="Q11" s="5"/>
      <c r="R11" s="5"/>
      <c r="S11" s="1"/>
      <c r="T11" s="1">
        <f t="shared" si="8"/>
        <v>10</v>
      </c>
      <c r="U11" s="1">
        <f t="shared" si="9"/>
        <v>5.4484356894553887</v>
      </c>
      <c r="V11" s="1">
        <v>151.6</v>
      </c>
      <c r="W11" s="1">
        <v>152.80000000000001</v>
      </c>
      <c r="X11" s="1">
        <v>182.4</v>
      </c>
      <c r="Y11" s="1">
        <v>175.8</v>
      </c>
      <c r="Z11" s="1">
        <v>129.80000000000001</v>
      </c>
      <c r="AA11" s="1">
        <v>140.4</v>
      </c>
      <c r="AB11" s="1"/>
      <c r="AC11" s="1">
        <f t="shared" si="5"/>
        <v>354</v>
      </c>
      <c r="AD11" s="1">
        <f t="shared" si="10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38</v>
      </c>
      <c r="C12" s="1">
        <v>1345.55</v>
      </c>
      <c r="D12" s="1">
        <v>3480</v>
      </c>
      <c r="E12" s="1">
        <v>1615</v>
      </c>
      <c r="F12" s="1">
        <v>3015.55</v>
      </c>
      <c r="G12" s="6">
        <v>0.45</v>
      </c>
      <c r="H12" s="1">
        <v>45</v>
      </c>
      <c r="I12" s="1" t="s">
        <v>32</v>
      </c>
      <c r="J12" s="1">
        <v>1670</v>
      </c>
      <c r="K12" s="1">
        <f t="shared" si="3"/>
        <v>-55</v>
      </c>
      <c r="L12" s="1">
        <f t="shared" si="6"/>
        <v>1615</v>
      </c>
      <c r="M12" s="1"/>
      <c r="N12" s="1">
        <v>0</v>
      </c>
      <c r="O12" s="1">
        <f t="shared" si="4"/>
        <v>323</v>
      </c>
      <c r="P12" s="5">
        <f t="shared" si="11"/>
        <v>214.44999999999982</v>
      </c>
      <c r="Q12" s="5"/>
      <c r="R12" s="5"/>
      <c r="S12" s="1"/>
      <c r="T12" s="1">
        <f t="shared" si="8"/>
        <v>10</v>
      </c>
      <c r="U12" s="1">
        <f t="shared" si="9"/>
        <v>9.3360681114551092</v>
      </c>
      <c r="V12" s="1">
        <v>200.8</v>
      </c>
      <c r="W12" s="1">
        <v>212.4</v>
      </c>
      <c r="X12" s="1">
        <v>219.69</v>
      </c>
      <c r="Y12" s="1">
        <v>219.29</v>
      </c>
      <c r="Z12" s="1">
        <v>194</v>
      </c>
      <c r="AA12" s="1">
        <v>195.4</v>
      </c>
      <c r="AB12" s="1" t="s">
        <v>41</v>
      </c>
      <c r="AC12" s="1">
        <f t="shared" si="5"/>
        <v>97</v>
      </c>
      <c r="AD12" s="1">
        <f t="shared" si="10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42</v>
      </c>
      <c r="B13" s="10" t="s">
        <v>38</v>
      </c>
      <c r="C13" s="10"/>
      <c r="D13" s="10">
        <v>240</v>
      </c>
      <c r="E13" s="10">
        <v>240</v>
      </c>
      <c r="F13" s="10"/>
      <c r="G13" s="11">
        <v>0</v>
      </c>
      <c r="H13" s="10" t="e">
        <v>#N/A</v>
      </c>
      <c r="I13" s="12" t="s">
        <v>63</v>
      </c>
      <c r="J13" s="10">
        <v>240</v>
      </c>
      <c r="K13" s="10">
        <f t="shared" si="3"/>
        <v>0</v>
      </c>
      <c r="L13" s="10">
        <f t="shared" si="6"/>
        <v>0</v>
      </c>
      <c r="M13" s="10">
        <v>240</v>
      </c>
      <c r="N13" s="10"/>
      <c r="O13" s="10">
        <f t="shared" si="4"/>
        <v>0</v>
      </c>
      <c r="P13" s="13"/>
      <c r="Q13" s="13"/>
      <c r="R13" s="13"/>
      <c r="S13" s="10"/>
      <c r="T13" s="10" t="e">
        <f t="shared" si="8"/>
        <v>#DIV/0!</v>
      </c>
      <c r="U13" s="10" t="e">
        <f t="shared" si="9"/>
        <v>#DIV/0!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/>
      <c r="AC13" s="10">
        <f t="shared" si="5"/>
        <v>0</v>
      </c>
      <c r="AD13" s="10">
        <f t="shared" si="10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38</v>
      </c>
      <c r="C14" s="1">
        <v>39</v>
      </c>
      <c r="D14" s="1">
        <v>330</v>
      </c>
      <c r="E14" s="1">
        <v>347</v>
      </c>
      <c r="F14" s="1">
        <v>17</v>
      </c>
      <c r="G14" s="6">
        <v>0.17</v>
      </c>
      <c r="H14" s="1">
        <v>180</v>
      </c>
      <c r="I14" s="1" t="s">
        <v>32</v>
      </c>
      <c r="J14" s="1">
        <v>350</v>
      </c>
      <c r="K14" s="1">
        <f t="shared" si="3"/>
        <v>-3</v>
      </c>
      <c r="L14" s="1">
        <f t="shared" si="6"/>
        <v>32</v>
      </c>
      <c r="M14" s="1">
        <v>315</v>
      </c>
      <c r="N14" s="1">
        <v>8.2000000000000028</v>
      </c>
      <c r="O14" s="1">
        <f t="shared" si="4"/>
        <v>6.4</v>
      </c>
      <c r="P14" s="5">
        <f>10*O14-N14-F14</f>
        <v>38.799999999999997</v>
      </c>
      <c r="Q14" s="5"/>
      <c r="R14" s="5"/>
      <c r="S14" s="1"/>
      <c r="T14" s="1">
        <f t="shared" si="8"/>
        <v>10</v>
      </c>
      <c r="U14" s="1">
        <f t="shared" si="9"/>
        <v>3.9375000000000004</v>
      </c>
      <c r="V14" s="1">
        <v>4.2</v>
      </c>
      <c r="W14" s="1">
        <v>4.4000000000000004</v>
      </c>
      <c r="X14" s="1">
        <v>4.8</v>
      </c>
      <c r="Y14" s="1">
        <v>4</v>
      </c>
      <c r="Z14" s="1">
        <v>5.2</v>
      </c>
      <c r="AA14" s="1">
        <v>7</v>
      </c>
      <c r="AB14" s="1"/>
      <c r="AC14" s="1">
        <f t="shared" si="5"/>
        <v>7</v>
      </c>
      <c r="AD14" s="1">
        <f t="shared" si="10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44</v>
      </c>
      <c r="B15" s="10" t="s">
        <v>38</v>
      </c>
      <c r="C15" s="10"/>
      <c r="D15" s="10">
        <v>90</v>
      </c>
      <c r="E15" s="10">
        <v>90</v>
      </c>
      <c r="F15" s="10"/>
      <c r="G15" s="11">
        <v>0</v>
      </c>
      <c r="H15" s="10" t="e">
        <v>#N/A</v>
      </c>
      <c r="I15" s="12" t="s">
        <v>63</v>
      </c>
      <c r="J15" s="10">
        <v>90</v>
      </c>
      <c r="K15" s="10">
        <f t="shared" si="3"/>
        <v>0</v>
      </c>
      <c r="L15" s="10">
        <f t="shared" si="6"/>
        <v>0</v>
      </c>
      <c r="M15" s="10">
        <v>90</v>
      </c>
      <c r="N15" s="10"/>
      <c r="O15" s="10">
        <f t="shared" si="4"/>
        <v>0</v>
      </c>
      <c r="P15" s="13"/>
      <c r="Q15" s="13"/>
      <c r="R15" s="13"/>
      <c r="S15" s="10"/>
      <c r="T15" s="10" t="e">
        <f t="shared" si="8"/>
        <v>#DIV/0!</v>
      </c>
      <c r="U15" s="10" t="e">
        <f t="shared" si="9"/>
        <v>#DIV/0!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/>
      <c r="AC15" s="10">
        <f t="shared" si="5"/>
        <v>0</v>
      </c>
      <c r="AD15" s="10">
        <f t="shared" si="10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38</v>
      </c>
      <c r="C16" s="1">
        <v>20</v>
      </c>
      <c r="D16" s="1">
        <v>350</v>
      </c>
      <c r="E16" s="1">
        <v>344</v>
      </c>
      <c r="F16" s="1">
        <v>18</v>
      </c>
      <c r="G16" s="6">
        <v>0.3</v>
      </c>
      <c r="H16" s="1">
        <v>40</v>
      </c>
      <c r="I16" s="1" t="s">
        <v>32</v>
      </c>
      <c r="J16" s="1">
        <v>356</v>
      </c>
      <c r="K16" s="1">
        <f t="shared" si="3"/>
        <v>-12</v>
      </c>
      <c r="L16" s="1">
        <f t="shared" si="6"/>
        <v>32</v>
      </c>
      <c r="M16" s="1">
        <v>312</v>
      </c>
      <c r="N16" s="1">
        <v>39.599999999999987</v>
      </c>
      <c r="O16" s="1">
        <f t="shared" si="4"/>
        <v>6.4</v>
      </c>
      <c r="P16" s="5">
        <v>10</v>
      </c>
      <c r="Q16" s="5"/>
      <c r="R16" s="5"/>
      <c r="S16" s="1"/>
      <c r="T16" s="1">
        <f t="shared" si="8"/>
        <v>10.562499999999998</v>
      </c>
      <c r="U16" s="1">
        <f t="shared" si="9"/>
        <v>8.9999999999999982</v>
      </c>
      <c r="V16" s="1">
        <v>6.6</v>
      </c>
      <c r="W16" s="1">
        <v>4.8</v>
      </c>
      <c r="X16" s="1">
        <v>1</v>
      </c>
      <c r="Y16" s="1">
        <v>-1.6</v>
      </c>
      <c r="Z16" s="1">
        <v>3.2</v>
      </c>
      <c r="AA16" s="1">
        <v>6</v>
      </c>
      <c r="AB16" s="1"/>
      <c r="AC16" s="1">
        <f t="shared" si="5"/>
        <v>3</v>
      </c>
      <c r="AD16" s="1">
        <f t="shared" si="10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8" t="s">
        <v>46</v>
      </c>
      <c r="B17" s="1" t="s">
        <v>38</v>
      </c>
      <c r="C17" s="1"/>
      <c r="D17" s="1">
        <v>4</v>
      </c>
      <c r="E17" s="1">
        <v>4</v>
      </c>
      <c r="F17" s="1"/>
      <c r="G17" s="6">
        <v>0.4</v>
      </c>
      <c r="H17" s="1">
        <v>50</v>
      </c>
      <c r="I17" s="1" t="s">
        <v>32</v>
      </c>
      <c r="J17" s="1">
        <v>151</v>
      </c>
      <c r="K17" s="1">
        <f t="shared" si="3"/>
        <v>-147</v>
      </c>
      <c r="L17" s="1">
        <f t="shared" si="6"/>
        <v>4</v>
      </c>
      <c r="M17" s="1"/>
      <c r="N17" s="18"/>
      <c r="O17" s="1">
        <f t="shared" si="4"/>
        <v>0.8</v>
      </c>
      <c r="P17" s="19">
        <v>100</v>
      </c>
      <c r="Q17" s="19"/>
      <c r="R17" s="5"/>
      <c r="S17" s="1"/>
      <c r="T17" s="1">
        <f t="shared" si="8"/>
        <v>125</v>
      </c>
      <c r="U17" s="1">
        <f t="shared" si="9"/>
        <v>0</v>
      </c>
      <c r="V17" s="1">
        <v>0</v>
      </c>
      <c r="W17" s="1">
        <v>0</v>
      </c>
      <c r="X17" s="1">
        <v>0</v>
      </c>
      <c r="Y17" s="1">
        <v>0</v>
      </c>
      <c r="Z17" s="1">
        <v>6.4</v>
      </c>
      <c r="AA17" s="1">
        <v>8.8000000000000007</v>
      </c>
      <c r="AB17" s="18" t="s">
        <v>47</v>
      </c>
      <c r="AC17" s="1">
        <f t="shared" si="5"/>
        <v>40</v>
      </c>
      <c r="AD17" s="1">
        <f t="shared" si="10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38</v>
      </c>
      <c r="C18" s="1">
        <v>212</v>
      </c>
      <c r="D18" s="1">
        <v>75</v>
      </c>
      <c r="E18" s="1">
        <v>151</v>
      </c>
      <c r="F18" s="1">
        <v>125</v>
      </c>
      <c r="G18" s="6">
        <v>0.17</v>
      </c>
      <c r="H18" s="1">
        <v>180</v>
      </c>
      <c r="I18" s="1" t="s">
        <v>32</v>
      </c>
      <c r="J18" s="1">
        <v>153</v>
      </c>
      <c r="K18" s="1">
        <f t="shared" si="3"/>
        <v>-2</v>
      </c>
      <c r="L18" s="1">
        <f t="shared" si="6"/>
        <v>151</v>
      </c>
      <c r="M18" s="1"/>
      <c r="N18" s="1">
        <v>0</v>
      </c>
      <c r="O18" s="1">
        <f t="shared" si="4"/>
        <v>30.2</v>
      </c>
      <c r="P18" s="5">
        <f t="shared" ref="P18" si="12">10*O18-N18-F18</f>
        <v>177</v>
      </c>
      <c r="Q18" s="5"/>
      <c r="R18" s="5"/>
      <c r="S18" s="1"/>
      <c r="T18" s="1">
        <f t="shared" si="8"/>
        <v>10</v>
      </c>
      <c r="U18" s="1">
        <f t="shared" si="9"/>
        <v>4.1390728476821197</v>
      </c>
      <c r="V18" s="1">
        <v>14</v>
      </c>
      <c r="W18" s="1">
        <v>13.6</v>
      </c>
      <c r="X18" s="1">
        <v>28.4</v>
      </c>
      <c r="Y18" s="1">
        <v>27</v>
      </c>
      <c r="Z18" s="1">
        <v>17.8</v>
      </c>
      <c r="AA18" s="1">
        <v>20.6</v>
      </c>
      <c r="AB18" s="1" t="s">
        <v>36</v>
      </c>
      <c r="AC18" s="1">
        <f t="shared" si="5"/>
        <v>30</v>
      </c>
      <c r="AD18" s="1">
        <f t="shared" si="10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49</v>
      </c>
      <c r="B19" s="10" t="s">
        <v>38</v>
      </c>
      <c r="C19" s="10"/>
      <c r="D19" s="10">
        <v>316</v>
      </c>
      <c r="E19" s="10">
        <v>316</v>
      </c>
      <c r="F19" s="10"/>
      <c r="G19" s="11">
        <v>0</v>
      </c>
      <c r="H19" s="10" t="e">
        <v>#N/A</v>
      </c>
      <c r="I19" s="12" t="s">
        <v>63</v>
      </c>
      <c r="J19" s="10">
        <v>316</v>
      </c>
      <c r="K19" s="10">
        <f t="shared" si="3"/>
        <v>0</v>
      </c>
      <c r="L19" s="10">
        <f t="shared" si="6"/>
        <v>0</v>
      </c>
      <c r="M19" s="10">
        <v>316</v>
      </c>
      <c r="N19" s="10"/>
      <c r="O19" s="10">
        <f t="shared" si="4"/>
        <v>0</v>
      </c>
      <c r="P19" s="13"/>
      <c r="Q19" s="13"/>
      <c r="R19" s="13"/>
      <c r="S19" s="10"/>
      <c r="T19" s="10" t="e">
        <f t="shared" si="8"/>
        <v>#DIV/0!</v>
      </c>
      <c r="U19" s="10" t="e">
        <f t="shared" si="9"/>
        <v>#DIV/0!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/>
      <c r="AC19" s="10">
        <f t="shared" si="5"/>
        <v>0</v>
      </c>
      <c r="AD19" s="10">
        <f t="shared" si="10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50</v>
      </c>
      <c r="B20" s="10" t="s">
        <v>38</v>
      </c>
      <c r="C20" s="10"/>
      <c r="D20" s="10">
        <v>90</v>
      </c>
      <c r="E20" s="10">
        <v>90</v>
      </c>
      <c r="F20" s="10"/>
      <c r="G20" s="11">
        <v>0</v>
      </c>
      <c r="H20" s="10" t="e">
        <v>#N/A</v>
      </c>
      <c r="I20" s="12" t="s">
        <v>63</v>
      </c>
      <c r="J20" s="10">
        <v>90</v>
      </c>
      <c r="K20" s="10">
        <f t="shared" si="3"/>
        <v>0</v>
      </c>
      <c r="L20" s="10">
        <f t="shared" si="6"/>
        <v>0</v>
      </c>
      <c r="M20" s="10">
        <v>90</v>
      </c>
      <c r="N20" s="10"/>
      <c r="O20" s="10">
        <f t="shared" si="4"/>
        <v>0</v>
      </c>
      <c r="P20" s="13"/>
      <c r="Q20" s="13"/>
      <c r="R20" s="13"/>
      <c r="S20" s="10"/>
      <c r="T20" s="10" t="e">
        <f t="shared" si="8"/>
        <v>#DIV/0!</v>
      </c>
      <c r="U20" s="10" t="e">
        <f t="shared" si="9"/>
        <v>#DIV/0!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/>
      <c r="AC20" s="10">
        <f t="shared" si="5"/>
        <v>0</v>
      </c>
      <c r="AD20" s="10">
        <f t="shared" si="10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51</v>
      </c>
      <c r="B21" s="10" t="s">
        <v>38</v>
      </c>
      <c r="C21" s="10"/>
      <c r="D21" s="10">
        <v>90</v>
      </c>
      <c r="E21" s="10">
        <v>90</v>
      </c>
      <c r="F21" s="10"/>
      <c r="G21" s="11">
        <v>0</v>
      </c>
      <c r="H21" s="10" t="e">
        <v>#N/A</v>
      </c>
      <c r="I21" s="12" t="s">
        <v>63</v>
      </c>
      <c r="J21" s="10">
        <v>90</v>
      </c>
      <c r="K21" s="10">
        <f t="shared" si="3"/>
        <v>0</v>
      </c>
      <c r="L21" s="10">
        <f t="shared" si="6"/>
        <v>0</v>
      </c>
      <c r="M21" s="10">
        <v>90</v>
      </c>
      <c r="N21" s="10"/>
      <c r="O21" s="10">
        <f t="shared" si="4"/>
        <v>0</v>
      </c>
      <c r="P21" s="13"/>
      <c r="Q21" s="13"/>
      <c r="R21" s="13"/>
      <c r="S21" s="10"/>
      <c r="T21" s="10" t="e">
        <f t="shared" si="8"/>
        <v>#DIV/0!</v>
      </c>
      <c r="U21" s="10" t="e">
        <f t="shared" si="9"/>
        <v>#DIV/0!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/>
      <c r="AC21" s="10">
        <f t="shared" si="5"/>
        <v>0</v>
      </c>
      <c r="AD21" s="10">
        <f t="shared" si="10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4" t="s">
        <v>52</v>
      </c>
      <c r="B22" s="14" t="s">
        <v>38</v>
      </c>
      <c r="C22" s="14"/>
      <c r="D22" s="14">
        <v>126</v>
      </c>
      <c r="E22" s="14">
        <v>126</v>
      </c>
      <c r="F22" s="14"/>
      <c r="G22" s="15">
        <v>0</v>
      </c>
      <c r="H22" s="14">
        <v>50</v>
      </c>
      <c r="I22" s="14" t="s">
        <v>32</v>
      </c>
      <c r="J22" s="14">
        <v>126</v>
      </c>
      <c r="K22" s="14">
        <f t="shared" si="3"/>
        <v>0</v>
      </c>
      <c r="L22" s="14">
        <f t="shared" si="6"/>
        <v>0</v>
      </c>
      <c r="M22" s="14">
        <v>126</v>
      </c>
      <c r="N22" s="14">
        <v>0</v>
      </c>
      <c r="O22" s="14">
        <f t="shared" si="4"/>
        <v>0</v>
      </c>
      <c r="P22" s="16"/>
      <c r="Q22" s="16"/>
      <c r="R22" s="16"/>
      <c r="S22" s="14"/>
      <c r="T22" s="14" t="e">
        <f t="shared" si="8"/>
        <v>#DIV/0!</v>
      </c>
      <c r="U22" s="14" t="e">
        <f t="shared" si="9"/>
        <v>#DIV/0!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 t="s">
        <v>53</v>
      </c>
      <c r="AC22" s="14">
        <f t="shared" si="5"/>
        <v>0</v>
      </c>
      <c r="AD22" s="14">
        <f t="shared" si="10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4" t="s">
        <v>54</v>
      </c>
      <c r="B23" s="14" t="s">
        <v>38</v>
      </c>
      <c r="C23" s="14"/>
      <c r="D23" s="14">
        <v>180</v>
      </c>
      <c r="E23" s="14">
        <v>180</v>
      </c>
      <c r="F23" s="14"/>
      <c r="G23" s="15">
        <v>0</v>
      </c>
      <c r="H23" s="14">
        <v>50</v>
      </c>
      <c r="I23" s="14" t="s">
        <v>32</v>
      </c>
      <c r="J23" s="14">
        <v>180</v>
      </c>
      <c r="K23" s="14">
        <f t="shared" si="3"/>
        <v>0</v>
      </c>
      <c r="L23" s="14">
        <f t="shared" si="6"/>
        <v>0</v>
      </c>
      <c r="M23" s="14">
        <v>180</v>
      </c>
      <c r="N23" s="14">
        <v>0</v>
      </c>
      <c r="O23" s="14">
        <f t="shared" si="4"/>
        <v>0</v>
      </c>
      <c r="P23" s="16"/>
      <c r="Q23" s="16"/>
      <c r="R23" s="16"/>
      <c r="S23" s="14"/>
      <c r="T23" s="14" t="e">
        <f t="shared" si="8"/>
        <v>#DIV/0!</v>
      </c>
      <c r="U23" s="14" t="e">
        <f t="shared" si="9"/>
        <v>#DIV/0!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 t="s">
        <v>53</v>
      </c>
      <c r="AC23" s="14">
        <f t="shared" si="5"/>
        <v>0</v>
      </c>
      <c r="AD23" s="14">
        <f t="shared" si="10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1" t="s">
        <v>55</v>
      </c>
      <c r="B24" s="21" t="s">
        <v>31</v>
      </c>
      <c r="C24" s="21">
        <v>2958.0590000000002</v>
      </c>
      <c r="D24" s="21">
        <v>359.93900000000002</v>
      </c>
      <c r="E24" s="21">
        <v>1956.787</v>
      </c>
      <c r="F24" s="21">
        <v>837.96699999999998</v>
      </c>
      <c r="G24" s="22">
        <v>1</v>
      </c>
      <c r="H24" s="21">
        <v>55</v>
      </c>
      <c r="I24" s="21" t="s">
        <v>32</v>
      </c>
      <c r="J24" s="21">
        <v>1880.4</v>
      </c>
      <c r="K24" s="21">
        <f t="shared" si="3"/>
        <v>76.386999999999944</v>
      </c>
      <c r="L24" s="21">
        <f t="shared" si="6"/>
        <v>1956.787</v>
      </c>
      <c r="M24" s="21"/>
      <c r="N24" s="21">
        <v>940.36559999999872</v>
      </c>
      <c r="O24" s="21">
        <f t="shared" si="4"/>
        <v>391.35739999999998</v>
      </c>
      <c r="P24" s="23">
        <f>7*O24-N24-F24</f>
        <v>961.1692000000013</v>
      </c>
      <c r="Q24" s="23"/>
      <c r="R24" s="23"/>
      <c r="S24" s="21"/>
      <c r="T24" s="21">
        <f t="shared" si="8"/>
        <v>7</v>
      </c>
      <c r="U24" s="21">
        <f t="shared" si="9"/>
        <v>4.5440116885486228</v>
      </c>
      <c r="V24" s="21">
        <v>460.94760000000002</v>
      </c>
      <c r="W24" s="21">
        <v>463.97680000000003</v>
      </c>
      <c r="X24" s="21">
        <v>439.86099999999999</v>
      </c>
      <c r="Y24" s="21">
        <v>455.69880000000001</v>
      </c>
      <c r="Z24" s="21">
        <v>454.80919999999998</v>
      </c>
      <c r="AA24" s="21">
        <v>427.89120000000003</v>
      </c>
      <c r="AB24" s="21" t="s">
        <v>56</v>
      </c>
      <c r="AC24" s="21">
        <f t="shared" si="5"/>
        <v>961</v>
      </c>
      <c r="AD24" s="21">
        <f t="shared" si="10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0" t="s">
        <v>57</v>
      </c>
      <c r="B25" s="1" t="s">
        <v>31</v>
      </c>
      <c r="C25" s="1">
        <v>2034.751</v>
      </c>
      <c r="D25" s="1">
        <v>4432.7269999999999</v>
      </c>
      <c r="E25" s="1">
        <v>3173.442</v>
      </c>
      <c r="F25" s="1">
        <v>3058.6669999999999</v>
      </c>
      <c r="G25" s="6">
        <v>1</v>
      </c>
      <c r="H25" s="1">
        <v>50</v>
      </c>
      <c r="I25" s="1" t="s">
        <v>32</v>
      </c>
      <c r="J25" s="1">
        <v>3198.1</v>
      </c>
      <c r="K25" s="1">
        <f t="shared" si="3"/>
        <v>-24.657999999999902</v>
      </c>
      <c r="L25" s="1">
        <f t="shared" si="6"/>
        <v>3173.442</v>
      </c>
      <c r="M25" s="1"/>
      <c r="N25" s="1">
        <v>1573.9078800000009</v>
      </c>
      <c r="O25" s="1">
        <f t="shared" si="4"/>
        <v>634.6884</v>
      </c>
      <c r="P25" s="5">
        <v>2300</v>
      </c>
      <c r="Q25" s="5">
        <f>640*1.5</f>
        <v>960</v>
      </c>
      <c r="R25" s="5"/>
      <c r="S25" s="1"/>
      <c r="T25" s="1">
        <f t="shared" si="8"/>
        <v>12.435353915401638</v>
      </c>
      <c r="U25" s="1">
        <f t="shared" si="9"/>
        <v>7.2989751821523772</v>
      </c>
      <c r="V25" s="1">
        <v>500.65820000000002</v>
      </c>
      <c r="W25" s="1">
        <v>515.92179999999996</v>
      </c>
      <c r="X25" s="1">
        <v>520.22540000000004</v>
      </c>
      <c r="Y25" s="1">
        <v>358.5926</v>
      </c>
      <c r="Z25" s="1">
        <v>480.62180000000001</v>
      </c>
      <c r="AA25" s="1">
        <v>638.76779999999997</v>
      </c>
      <c r="AB25" s="1"/>
      <c r="AC25" s="1">
        <f t="shared" si="5"/>
        <v>2300</v>
      </c>
      <c r="AD25" s="1">
        <f t="shared" si="10"/>
        <v>960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0" t="s">
        <v>58</v>
      </c>
      <c r="B26" s="1" t="s">
        <v>31</v>
      </c>
      <c r="C26" s="1"/>
      <c r="D26" s="1">
        <v>202.035</v>
      </c>
      <c r="E26" s="1">
        <v>139.14099999999999</v>
      </c>
      <c r="F26" s="1">
        <v>62.893999999999998</v>
      </c>
      <c r="G26" s="6">
        <v>1</v>
      </c>
      <c r="H26" s="1">
        <v>60</v>
      </c>
      <c r="I26" s="1" t="s">
        <v>32</v>
      </c>
      <c r="J26" s="1">
        <v>132.05000000000001</v>
      </c>
      <c r="K26" s="1">
        <f t="shared" si="3"/>
        <v>7.0909999999999798</v>
      </c>
      <c r="L26" s="1">
        <f t="shared" si="6"/>
        <v>139.14099999999999</v>
      </c>
      <c r="M26" s="1"/>
      <c r="N26" s="1">
        <v>300</v>
      </c>
      <c r="O26" s="1">
        <f t="shared" si="4"/>
        <v>27.828199999999999</v>
      </c>
      <c r="P26" s="5"/>
      <c r="Q26" s="5"/>
      <c r="R26" s="5"/>
      <c r="S26" s="1"/>
      <c r="T26" s="1">
        <f t="shared" si="8"/>
        <v>13.040512861054614</v>
      </c>
      <c r="U26" s="1">
        <f t="shared" si="9"/>
        <v>13.040512861054614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 t="s">
        <v>158</v>
      </c>
      <c r="AC26" s="1">
        <f t="shared" si="5"/>
        <v>0</v>
      </c>
      <c r="AD26" s="1">
        <f t="shared" si="10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59</v>
      </c>
      <c r="B27" s="14" t="s">
        <v>31</v>
      </c>
      <c r="C27" s="14"/>
      <c r="D27" s="14"/>
      <c r="E27" s="14"/>
      <c r="F27" s="14"/>
      <c r="G27" s="15">
        <v>0</v>
      </c>
      <c r="H27" s="14">
        <v>60</v>
      </c>
      <c r="I27" s="14" t="s">
        <v>32</v>
      </c>
      <c r="J27" s="14"/>
      <c r="K27" s="14">
        <f t="shared" si="3"/>
        <v>0</v>
      </c>
      <c r="L27" s="14">
        <f t="shared" si="6"/>
        <v>0</v>
      </c>
      <c r="M27" s="14"/>
      <c r="N27" s="14">
        <v>0</v>
      </c>
      <c r="O27" s="14">
        <f t="shared" si="4"/>
        <v>0</v>
      </c>
      <c r="P27" s="16"/>
      <c r="Q27" s="16"/>
      <c r="R27" s="16"/>
      <c r="S27" s="14"/>
      <c r="T27" s="14" t="e">
        <f t="shared" si="8"/>
        <v>#DIV/0!</v>
      </c>
      <c r="U27" s="14" t="e">
        <f t="shared" si="9"/>
        <v>#DIV/0!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 t="s">
        <v>53</v>
      </c>
      <c r="AC27" s="14">
        <f t="shared" si="5"/>
        <v>0</v>
      </c>
      <c r="AD27" s="14">
        <f t="shared" si="10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1" t="s">
        <v>60</v>
      </c>
      <c r="B28" s="21" t="s">
        <v>31</v>
      </c>
      <c r="C28" s="21">
        <v>3348.922</v>
      </c>
      <c r="D28" s="21">
        <v>858.53</v>
      </c>
      <c r="E28" s="21">
        <v>2476.1590000000001</v>
      </c>
      <c r="F28" s="21">
        <v>1129.491</v>
      </c>
      <c r="G28" s="22">
        <v>1</v>
      </c>
      <c r="H28" s="21">
        <v>60</v>
      </c>
      <c r="I28" s="21" t="s">
        <v>32</v>
      </c>
      <c r="J28" s="21">
        <v>2347.75</v>
      </c>
      <c r="K28" s="21">
        <f t="shared" si="3"/>
        <v>128.40900000000011</v>
      </c>
      <c r="L28" s="21">
        <f t="shared" si="6"/>
        <v>2476.1590000000001</v>
      </c>
      <c r="M28" s="21"/>
      <c r="N28" s="21">
        <v>510.99079999999958</v>
      </c>
      <c r="O28" s="21">
        <f t="shared" si="4"/>
        <v>495.23180000000002</v>
      </c>
      <c r="P28" s="23">
        <f>6*O28-N28-F28</f>
        <v>1330.9090000000006</v>
      </c>
      <c r="Q28" s="23"/>
      <c r="R28" s="23"/>
      <c r="S28" s="21"/>
      <c r="T28" s="21">
        <f t="shared" si="8"/>
        <v>6</v>
      </c>
      <c r="U28" s="21">
        <f t="shared" si="9"/>
        <v>3.3125534345734655</v>
      </c>
      <c r="V28" s="21">
        <v>573.35979999999995</v>
      </c>
      <c r="W28" s="21">
        <v>595.06780000000003</v>
      </c>
      <c r="X28" s="21">
        <v>575.71820000000002</v>
      </c>
      <c r="Y28" s="21">
        <v>568.71879999999999</v>
      </c>
      <c r="Z28" s="21">
        <v>595.61159999999995</v>
      </c>
      <c r="AA28" s="21">
        <v>562.99939999999992</v>
      </c>
      <c r="AB28" s="21" t="s">
        <v>61</v>
      </c>
      <c r="AC28" s="21">
        <f t="shared" si="5"/>
        <v>1331</v>
      </c>
      <c r="AD28" s="21">
        <f t="shared" si="10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62</v>
      </c>
      <c r="B29" s="10" t="s">
        <v>31</v>
      </c>
      <c r="C29" s="10"/>
      <c r="D29" s="10">
        <v>28.396999999999998</v>
      </c>
      <c r="E29" s="17">
        <v>22.251999999999999</v>
      </c>
      <c r="F29" s="10"/>
      <c r="G29" s="11">
        <v>0</v>
      </c>
      <c r="H29" s="10">
        <v>60</v>
      </c>
      <c r="I29" s="10" t="s">
        <v>63</v>
      </c>
      <c r="J29" s="10">
        <v>20</v>
      </c>
      <c r="K29" s="10">
        <f t="shared" si="3"/>
        <v>2.2519999999999989</v>
      </c>
      <c r="L29" s="10">
        <f t="shared" si="6"/>
        <v>22.251999999999999</v>
      </c>
      <c r="M29" s="10"/>
      <c r="N29" s="10">
        <v>0</v>
      </c>
      <c r="O29" s="10">
        <f t="shared" si="4"/>
        <v>4.4504000000000001</v>
      </c>
      <c r="P29" s="13"/>
      <c r="Q29" s="13"/>
      <c r="R29" s="13"/>
      <c r="S29" s="10"/>
      <c r="T29" s="10">
        <f t="shared" si="8"/>
        <v>0</v>
      </c>
      <c r="U29" s="10">
        <f t="shared" si="9"/>
        <v>0</v>
      </c>
      <c r="V29" s="10">
        <v>0.52900000000000003</v>
      </c>
      <c r="W29" s="10">
        <v>-0.52</v>
      </c>
      <c r="X29" s="10">
        <v>1.5860000000000001</v>
      </c>
      <c r="Y29" s="10">
        <v>0.55099999999999993</v>
      </c>
      <c r="Z29" s="10">
        <v>2.4306000000000001</v>
      </c>
      <c r="AA29" s="10">
        <v>15.133800000000001</v>
      </c>
      <c r="AB29" s="10" t="s">
        <v>64</v>
      </c>
      <c r="AC29" s="10">
        <f t="shared" si="5"/>
        <v>0</v>
      </c>
      <c r="AD29" s="10">
        <f t="shared" si="10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0" t="s">
        <v>65</v>
      </c>
      <c r="B30" s="1" t="s">
        <v>31</v>
      </c>
      <c r="C30" s="1">
        <v>674.23599999999999</v>
      </c>
      <c r="D30" s="1">
        <v>600.02</v>
      </c>
      <c r="E30" s="1">
        <v>718.65499999999997</v>
      </c>
      <c r="F30" s="1">
        <v>447.91500000000002</v>
      </c>
      <c r="G30" s="6">
        <v>1</v>
      </c>
      <c r="H30" s="1">
        <v>60</v>
      </c>
      <c r="I30" s="1" t="s">
        <v>32</v>
      </c>
      <c r="J30" s="1">
        <v>693.6</v>
      </c>
      <c r="K30" s="1">
        <f t="shared" si="3"/>
        <v>25.05499999999995</v>
      </c>
      <c r="L30" s="1">
        <f t="shared" si="6"/>
        <v>718.65499999999997</v>
      </c>
      <c r="M30" s="1"/>
      <c r="N30" s="1">
        <v>231.21860000000021</v>
      </c>
      <c r="O30" s="1">
        <f t="shared" si="4"/>
        <v>143.73099999999999</v>
      </c>
      <c r="P30" s="5">
        <v>900</v>
      </c>
      <c r="Q30" s="5">
        <f>150*1.5</f>
        <v>225</v>
      </c>
      <c r="R30" s="5"/>
      <c r="S30" s="1"/>
      <c r="T30" s="1">
        <f t="shared" si="8"/>
        <v>12.552153675964128</v>
      </c>
      <c r="U30" s="1">
        <f t="shared" si="9"/>
        <v>4.7250321781661597</v>
      </c>
      <c r="V30" s="1">
        <v>93.109000000000009</v>
      </c>
      <c r="W30" s="1">
        <v>100.9862</v>
      </c>
      <c r="X30" s="1">
        <v>103.012</v>
      </c>
      <c r="Y30" s="1">
        <v>108.4438</v>
      </c>
      <c r="Z30" s="1">
        <v>111.86360000000001</v>
      </c>
      <c r="AA30" s="1">
        <v>98.034000000000006</v>
      </c>
      <c r="AB30" s="1"/>
      <c r="AC30" s="1">
        <f t="shared" si="5"/>
        <v>900</v>
      </c>
      <c r="AD30" s="1">
        <f t="shared" si="10"/>
        <v>225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1" t="s">
        <v>66</v>
      </c>
      <c r="B31" s="21" t="s">
        <v>31</v>
      </c>
      <c r="C31" s="21">
        <v>1265.6310000000001</v>
      </c>
      <c r="D31" s="21">
        <v>582.31799999999998</v>
      </c>
      <c r="E31" s="21">
        <v>901.63800000000003</v>
      </c>
      <c r="F31" s="21">
        <v>697.8</v>
      </c>
      <c r="G31" s="22">
        <v>1</v>
      </c>
      <c r="H31" s="21">
        <v>60</v>
      </c>
      <c r="I31" s="21" t="s">
        <v>32</v>
      </c>
      <c r="J31" s="21">
        <v>872.52</v>
      </c>
      <c r="K31" s="21">
        <f t="shared" si="3"/>
        <v>29.118000000000052</v>
      </c>
      <c r="L31" s="21">
        <f t="shared" si="6"/>
        <v>901.63800000000003</v>
      </c>
      <c r="M31" s="21"/>
      <c r="N31" s="21">
        <v>0</v>
      </c>
      <c r="O31" s="21">
        <f t="shared" si="4"/>
        <v>180.32760000000002</v>
      </c>
      <c r="P31" s="23">
        <f t="shared" ref="P31:P32" si="13">7*O31-N31-F31</f>
        <v>564.49320000000012</v>
      </c>
      <c r="Q31" s="23"/>
      <c r="R31" s="23"/>
      <c r="S31" s="21"/>
      <c r="T31" s="21">
        <f t="shared" si="8"/>
        <v>7</v>
      </c>
      <c r="U31" s="21">
        <f t="shared" si="9"/>
        <v>3.8696239510757082</v>
      </c>
      <c r="V31" s="21">
        <v>191.8254</v>
      </c>
      <c r="W31" s="21">
        <v>216.3528</v>
      </c>
      <c r="X31" s="21">
        <v>230.87739999999999</v>
      </c>
      <c r="Y31" s="21">
        <v>209.52379999999999</v>
      </c>
      <c r="Z31" s="21">
        <v>215.34299999999999</v>
      </c>
      <c r="AA31" s="21">
        <v>214.87819999999999</v>
      </c>
      <c r="AB31" s="21" t="s">
        <v>56</v>
      </c>
      <c r="AC31" s="21">
        <f t="shared" si="5"/>
        <v>564</v>
      </c>
      <c r="AD31" s="21">
        <f t="shared" si="10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1" t="s">
        <v>67</v>
      </c>
      <c r="B32" s="21" t="s">
        <v>31</v>
      </c>
      <c r="C32" s="21">
        <v>2225.433</v>
      </c>
      <c r="D32" s="21">
        <v>421.291</v>
      </c>
      <c r="E32" s="21">
        <v>1739.6949999999999</v>
      </c>
      <c r="F32" s="21">
        <v>509.13900000000001</v>
      </c>
      <c r="G32" s="22">
        <v>1</v>
      </c>
      <c r="H32" s="21">
        <v>60</v>
      </c>
      <c r="I32" s="21" t="s">
        <v>32</v>
      </c>
      <c r="J32" s="21">
        <v>1654.25</v>
      </c>
      <c r="K32" s="21">
        <f t="shared" si="3"/>
        <v>85.444999999999936</v>
      </c>
      <c r="L32" s="21">
        <f t="shared" si="6"/>
        <v>1739.6949999999999</v>
      </c>
      <c r="M32" s="21"/>
      <c r="N32" s="21">
        <v>886.70632000000137</v>
      </c>
      <c r="O32" s="21">
        <f t="shared" si="4"/>
        <v>347.93899999999996</v>
      </c>
      <c r="P32" s="23">
        <f t="shared" si="13"/>
        <v>1039.7276799999986</v>
      </c>
      <c r="Q32" s="23"/>
      <c r="R32" s="23"/>
      <c r="S32" s="21"/>
      <c r="T32" s="21">
        <f t="shared" si="8"/>
        <v>7</v>
      </c>
      <c r="U32" s="21">
        <f t="shared" si="9"/>
        <v>4.0117529796889722</v>
      </c>
      <c r="V32" s="21">
        <v>383.13159999999999</v>
      </c>
      <c r="W32" s="21">
        <v>372.4796</v>
      </c>
      <c r="X32" s="21">
        <v>354.7398</v>
      </c>
      <c r="Y32" s="21">
        <v>367.452</v>
      </c>
      <c r="Z32" s="21">
        <v>403.78320000000002</v>
      </c>
      <c r="AA32" s="21">
        <v>378.5958</v>
      </c>
      <c r="AB32" s="21" t="s">
        <v>56</v>
      </c>
      <c r="AC32" s="21">
        <f t="shared" si="5"/>
        <v>1040</v>
      </c>
      <c r="AD32" s="21">
        <f t="shared" si="10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31</v>
      </c>
      <c r="C33" s="1">
        <v>67.790000000000006</v>
      </c>
      <c r="D33" s="1">
        <v>1.907</v>
      </c>
      <c r="E33" s="1">
        <v>46.07</v>
      </c>
      <c r="F33" s="1">
        <v>11.061999999999999</v>
      </c>
      <c r="G33" s="6">
        <v>1</v>
      </c>
      <c r="H33" s="1">
        <v>35</v>
      </c>
      <c r="I33" s="1" t="s">
        <v>32</v>
      </c>
      <c r="J33" s="1">
        <v>47.9</v>
      </c>
      <c r="K33" s="1">
        <f t="shared" si="3"/>
        <v>-1.8299999999999983</v>
      </c>
      <c r="L33" s="1">
        <f t="shared" si="6"/>
        <v>46.07</v>
      </c>
      <c r="M33" s="1"/>
      <c r="N33" s="1">
        <v>25.528199999999998</v>
      </c>
      <c r="O33" s="1">
        <f t="shared" si="4"/>
        <v>9.2140000000000004</v>
      </c>
      <c r="P33" s="5">
        <f t="shared" ref="P33" si="14">10*O33-N33-F33</f>
        <v>55.549800000000005</v>
      </c>
      <c r="Q33" s="5"/>
      <c r="R33" s="5"/>
      <c r="S33" s="1"/>
      <c r="T33" s="1">
        <f t="shared" si="8"/>
        <v>10</v>
      </c>
      <c r="U33" s="1">
        <f t="shared" si="9"/>
        <v>3.9711525938788794</v>
      </c>
      <c r="V33" s="1">
        <v>6.8852000000000002</v>
      </c>
      <c r="W33" s="1">
        <v>6.0204000000000004</v>
      </c>
      <c r="X33" s="1">
        <v>4.8680000000000003</v>
      </c>
      <c r="Y33" s="1">
        <v>7.3486000000000002</v>
      </c>
      <c r="Z33" s="1">
        <v>9.4578000000000007</v>
      </c>
      <c r="AA33" s="1">
        <v>8.5670000000000002</v>
      </c>
      <c r="AB33" s="1"/>
      <c r="AC33" s="1">
        <f t="shared" si="5"/>
        <v>56</v>
      </c>
      <c r="AD33" s="1">
        <f t="shared" si="10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4" t="s">
        <v>69</v>
      </c>
      <c r="B34" s="14" t="s">
        <v>31</v>
      </c>
      <c r="C34" s="14"/>
      <c r="D34" s="14"/>
      <c r="E34" s="14"/>
      <c r="F34" s="14"/>
      <c r="G34" s="15">
        <v>0</v>
      </c>
      <c r="H34" s="14">
        <v>30</v>
      </c>
      <c r="I34" s="14" t="s">
        <v>32</v>
      </c>
      <c r="J34" s="14"/>
      <c r="K34" s="14">
        <f t="shared" si="3"/>
        <v>0</v>
      </c>
      <c r="L34" s="14">
        <f t="shared" si="6"/>
        <v>0</v>
      </c>
      <c r="M34" s="14"/>
      <c r="N34" s="14">
        <v>0</v>
      </c>
      <c r="O34" s="14">
        <f t="shared" si="4"/>
        <v>0</v>
      </c>
      <c r="P34" s="16"/>
      <c r="Q34" s="16"/>
      <c r="R34" s="16"/>
      <c r="S34" s="14"/>
      <c r="T34" s="14" t="e">
        <f t="shared" si="8"/>
        <v>#DIV/0!</v>
      </c>
      <c r="U34" s="14" t="e">
        <f t="shared" si="9"/>
        <v>#DIV/0!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 t="s">
        <v>53</v>
      </c>
      <c r="AC34" s="14">
        <f t="shared" si="5"/>
        <v>0</v>
      </c>
      <c r="AD34" s="14">
        <f t="shared" si="10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4" t="s">
        <v>70</v>
      </c>
      <c r="B35" s="14" t="s">
        <v>31</v>
      </c>
      <c r="C35" s="14"/>
      <c r="D35" s="14">
        <v>237.477</v>
      </c>
      <c r="E35" s="14">
        <v>237.477</v>
      </c>
      <c r="F35" s="14"/>
      <c r="G35" s="15">
        <v>0</v>
      </c>
      <c r="H35" s="14">
        <v>30</v>
      </c>
      <c r="I35" s="14" t="s">
        <v>32</v>
      </c>
      <c r="J35" s="14">
        <v>238.77699999999999</v>
      </c>
      <c r="K35" s="14">
        <f t="shared" si="3"/>
        <v>-1.2999999999999829</v>
      </c>
      <c r="L35" s="14">
        <f t="shared" si="6"/>
        <v>0</v>
      </c>
      <c r="M35" s="14">
        <v>237.477</v>
      </c>
      <c r="N35" s="14">
        <v>0</v>
      </c>
      <c r="O35" s="14">
        <f t="shared" si="4"/>
        <v>0</v>
      </c>
      <c r="P35" s="16"/>
      <c r="Q35" s="16"/>
      <c r="R35" s="16"/>
      <c r="S35" s="14"/>
      <c r="T35" s="14" t="e">
        <f t="shared" si="8"/>
        <v>#DIV/0!</v>
      </c>
      <c r="U35" s="14" t="e">
        <f t="shared" si="9"/>
        <v>#DIV/0!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 t="s">
        <v>53</v>
      </c>
      <c r="AC35" s="14">
        <f t="shared" si="5"/>
        <v>0</v>
      </c>
      <c r="AD35" s="14">
        <f t="shared" si="10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0" t="s">
        <v>71</v>
      </c>
      <c r="B36" s="1" t="s">
        <v>31</v>
      </c>
      <c r="C36" s="1">
        <v>567.53700000000003</v>
      </c>
      <c r="D36" s="1">
        <v>1011.342</v>
      </c>
      <c r="E36" s="1">
        <v>742.26499999999999</v>
      </c>
      <c r="F36" s="1">
        <v>685.97500000000002</v>
      </c>
      <c r="G36" s="6">
        <v>1</v>
      </c>
      <c r="H36" s="1">
        <v>30</v>
      </c>
      <c r="I36" s="1" t="s">
        <v>32</v>
      </c>
      <c r="J36" s="1">
        <v>762.55</v>
      </c>
      <c r="K36" s="1">
        <f t="shared" si="3"/>
        <v>-20.284999999999968</v>
      </c>
      <c r="L36" s="1">
        <f t="shared" si="6"/>
        <v>742.26499999999999</v>
      </c>
      <c r="M36" s="1"/>
      <c r="N36" s="1">
        <v>441.47856000000002</v>
      </c>
      <c r="O36" s="1">
        <f t="shared" si="4"/>
        <v>148.453</v>
      </c>
      <c r="P36" s="5">
        <v>500</v>
      </c>
      <c r="Q36" s="5">
        <f>150*1.5</f>
        <v>225</v>
      </c>
      <c r="R36" s="5"/>
      <c r="S36" s="1"/>
      <c r="T36" s="1">
        <f t="shared" si="8"/>
        <v>12.478384135046108</v>
      </c>
      <c r="U36" s="1">
        <f t="shared" si="9"/>
        <v>7.5946835698840705</v>
      </c>
      <c r="V36" s="1">
        <v>126.2684</v>
      </c>
      <c r="W36" s="1">
        <v>124.05419999999999</v>
      </c>
      <c r="X36" s="1">
        <v>113.0484</v>
      </c>
      <c r="Y36" s="1">
        <v>107.1386</v>
      </c>
      <c r="Z36" s="1">
        <v>108.52</v>
      </c>
      <c r="AA36" s="1">
        <v>109.46720000000001</v>
      </c>
      <c r="AB36" s="1"/>
      <c r="AC36" s="1">
        <f t="shared" si="5"/>
        <v>500</v>
      </c>
      <c r="AD36" s="1">
        <f t="shared" si="10"/>
        <v>225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4" t="s">
        <v>72</v>
      </c>
      <c r="B37" s="14" t="s">
        <v>31</v>
      </c>
      <c r="C37" s="14"/>
      <c r="D37" s="14"/>
      <c r="E37" s="14"/>
      <c r="F37" s="14"/>
      <c r="G37" s="15">
        <v>0</v>
      </c>
      <c r="H37" s="14">
        <v>45</v>
      </c>
      <c r="I37" s="14" t="s">
        <v>32</v>
      </c>
      <c r="J37" s="14"/>
      <c r="K37" s="14">
        <f t="shared" si="3"/>
        <v>0</v>
      </c>
      <c r="L37" s="14">
        <f t="shared" si="6"/>
        <v>0</v>
      </c>
      <c r="M37" s="14"/>
      <c r="N37" s="14">
        <v>0</v>
      </c>
      <c r="O37" s="14">
        <f t="shared" si="4"/>
        <v>0</v>
      </c>
      <c r="P37" s="16"/>
      <c r="Q37" s="16"/>
      <c r="R37" s="16"/>
      <c r="S37" s="14"/>
      <c r="T37" s="14" t="e">
        <f t="shared" si="8"/>
        <v>#DIV/0!</v>
      </c>
      <c r="U37" s="14" t="e">
        <f t="shared" si="9"/>
        <v>#DIV/0!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 t="s">
        <v>53</v>
      </c>
      <c r="AC37" s="14">
        <f t="shared" si="5"/>
        <v>0</v>
      </c>
      <c r="AD37" s="14">
        <f t="shared" si="10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4" t="s">
        <v>73</v>
      </c>
      <c r="B38" s="14" t="s">
        <v>31</v>
      </c>
      <c r="C38" s="14"/>
      <c r="D38" s="14"/>
      <c r="E38" s="14"/>
      <c r="F38" s="14"/>
      <c r="G38" s="15">
        <v>0</v>
      </c>
      <c r="H38" s="14">
        <v>40</v>
      </c>
      <c r="I38" s="14" t="s">
        <v>32</v>
      </c>
      <c r="J38" s="14"/>
      <c r="K38" s="14">
        <f t="shared" ref="K38:K69" si="15">E38-J38</f>
        <v>0</v>
      </c>
      <c r="L38" s="14">
        <f t="shared" si="6"/>
        <v>0</v>
      </c>
      <c r="M38" s="14"/>
      <c r="N38" s="14">
        <v>0</v>
      </c>
      <c r="O38" s="14">
        <f t="shared" ref="O38:O69" si="16">L38/5</f>
        <v>0</v>
      </c>
      <c r="P38" s="16"/>
      <c r="Q38" s="16"/>
      <c r="R38" s="16"/>
      <c r="S38" s="14"/>
      <c r="T38" s="14" t="e">
        <f t="shared" si="8"/>
        <v>#DIV/0!</v>
      </c>
      <c r="U38" s="14" t="e">
        <f t="shared" si="9"/>
        <v>#DIV/0!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 t="s">
        <v>53</v>
      </c>
      <c r="AC38" s="14">
        <f t="shared" ref="AC38:AD69" si="17">ROUND(P38*G38,0)</f>
        <v>0</v>
      </c>
      <c r="AD38" s="14">
        <f t="shared" si="10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1" t="s">
        <v>74</v>
      </c>
      <c r="B39" s="21" t="s">
        <v>31</v>
      </c>
      <c r="C39" s="21">
        <v>5244.6329999999998</v>
      </c>
      <c r="D39" s="21">
        <v>1826.692</v>
      </c>
      <c r="E39" s="21">
        <v>4397.7079999999996</v>
      </c>
      <c r="F39" s="21">
        <v>1853.0229999999999</v>
      </c>
      <c r="G39" s="22">
        <v>1</v>
      </c>
      <c r="H39" s="21">
        <v>40</v>
      </c>
      <c r="I39" s="21" t="s">
        <v>32</v>
      </c>
      <c r="J39" s="21">
        <v>4391.67</v>
      </c>
      <c r="K39" s="21">
        <f t="shared" si="15"/>
        <v>6.0379999999995562</v>
      </c>
      <c r="L39" s="21">
        <f t="shared" si="6"/>
        <v>4397.7079999999996</v>
      </c>
      <c r="M39" s="21"/>
      <c r="N39" s="21">
        <v>1836.4592000000009</v>
      </c>
      <c r="O39" s="21">
        <f t="shared" si="16"/>
        <v>879.5415999999999</v>
      </c>
      <c r="P39" s="23">
        <f>7*O39-N39-F39</f>
        <v>2467.3089999999984</v>
      </c>
      <c r="Q39" s="23"/>
      <c r="R39" s="23"/>
      <c r="S39" s="21"/>
      <c r="T39" s="21">
        <f t="shared" si="8"/>
        <v>7</v>
      </c>
      <c r="U39" s="21">
        <f t="shared" si="9"/>
        <v>4.1947785073497394</v>
      </c>
      <c r="V39" s="21">
        <v>998.8546</v>
      </c>
      <c r="W39" s="21">
        <v>1033.01</v>
      </c>
      <c r="X39" s="21">
        <v>1010.1162</v>
      </c>
      <c r="Y39" s="21">
        <v>955.41499999999996</v>
      </c>
      <c r="Z39" s="21">
        <v>911.20759999999996</v>
      </c>
      <c r="AA39" s="21">
        <v>872.70400000000006</v>
      </c>
      <c r="AB39" s="21" t="s">
        <v>56</v>
      </c>
      <c r="AC39" s="21">
        <f t="shared" si="17"/>
        <v>2467</v>
      </c>
      <c r="AD39" s="21">
        <f t="shared" si="10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4" t="s">
        <v>75</v>
      </c>
      <c r="B40" s="14" t="s">
        <v>31</v>
      </c>
      <c r="C40" s="14"/>
      <c r="D40" s="14"/>
      <c r="E40" s="14"/>
      <c r="F40" s="14"/>
      <c r="G40" s="15">
        <v>0</v>
      </c>
      <c r="H40" s="14">
        <v>40</v>
      </c>
      <c r="I40" s="14" t="s">
        <v>32</v>
      </c>
      <c r="J40" s="14"/>
      <c r="K40" s="14">
        <f t="shared" si="15"/>
        <v>0</v>
      </c>
      <c r="L40" s="14">
        <f t="shared" si="6"/>
        <v>0</v>
      </c>
      <c r="M40" s="14"/>
      <c r="N40" s="14">
        <v>0</v>
      </c>
      <c r="O40" s="14">
        <f t="shared" si="16"/>
        <v>0</v>
      </c>
      <c r="P40" s="16"/>
      <c r="Q40" s="16"/>
      <c r="R40" s="16"/>
      <c r="S40" s="14"/>
      <c r="T40" s="14" t="e">
        <f t="shared" si="8"/>
        <v>#DIV/0!</v>
      </c>
      <c r="U40" s="14" t="e">
        <f t="shared" si="9"/>
        <v>#DIV/0!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 t="s">
        <v>53</v>
      </c>
      <c r="AC40" s="14">
        <f t="shared" si="17"/>
        <v>0</v>
      </c>
      <c r="AD40" s="14">
        <f t="shared" si="10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76</v>
      </c>
      <c r="B41" s="10" t="s">
        <v>31</v>
      </c>
      <c r="C41" s="10">
        <v>19.416</v>
      </c>
      <c r="D41" s="10"/>
      <c r="E41" s="10"/>
      <c r="F41" s="10"/>
      <c r="G41" s="11">
        <v>0</v>
      </c>
      <c r="H41" s="10">
        <v>45</v>
      </c>
      <c r="I41" s="10" t="s">
        <v>63</v>
      </c>
      <c r="J41" s="10">
        <v>10.8</v>
      </c>
      <c r="K41" s="10">
        <f t="shared" si="15"/>
        <v>-10.8</v>
      </c>
      <c r="L41" s="10">
        <f t="shared" si="6"/>
        <v>0</v>
      </c>
      <c r="M41" s="10"/>
      <c r="N41" s="10">
        <v>0</v>
      </c>
      <c r="O41" s="10">
        <f t="shared" si="16"/>
        <v>0</v>
      </c>
      <c r="P41" s="13"/>
      <c r="Q41" s="13"/>
      <c r="R41" s="13"/>
      <c r="S41" s="10"/>
      <c r="T41" s="10" t="e">
        <f t="shared" si="8"/>
        <v>#DIV/0!</v>
      </c>
      <c r="U41" s="10" t="e">
        <f t="shared" si="9"/>
        <v>#DIV/0!</v>
      </c>
      <c r="V41" s="10">
        <v>0.75419999999999998</v>
      </c>
      <c r="W41" s="10">
        <v>1.0165999999999999</v>
      </c>
      <c r="X41" s="10">
        <v>1.8735999999999999</v>
      </c>
      <c r="Y41" s="10">
        <v>1.6053999999999999</v>
      </c>
      <c r="Z41" s="10">
        <v>0.71399999999999997</v>
      </c>
      <c r="AA41" s="10">
        <v>0.99659999999999993</v>
      </c>
      <c r="AB41" s="12" t="s">
        <v>159</v>
      </c>
      <c r="AC41" s="10">
        <f t="shared" si="17"/>
        <v>0</v>
      </c>
      <c r="AD41" s="10">
        <f t="shared" si="10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4" t="s">
        <v>77</v>
      </c>
      <c r="B42" s="14" t="s">
        <v>31</v>
      </c>
      <c r="C42" s="14"/>
      <c r="D42" s="14"/>
      <c r="E42" s="14"/>
      <c r="F42" s="14"/>
      <c r="G42" s="15">
        <v>0</v>
      </c>
      <c r="H42" s="14">
        <v>30</v>
      </c>
      <c r="I42" s="14" t="s">
        <v>32</v>
      </c>
      <c r="J42" s="14"/>
      <c r="K42" s="14">
        <f t="shared" si="15"/>
        <v>0</v>
      </c>
      <c r="L42" s="14">
        <f t="shared" si="6"/>
        <v>0</v>
      </c>
      <c r="M42" s="14"/>
      <c r="N42" s="14">
        <v>0</v>
      </c>
      <c r="O42" s="14">
        <f t="shared" si="16"/>
        <v>0</v>
      </c>
      <c r="P42" s="16"/>
      <c r="Q42" s="16"/>
      <c r="R42" s="16"/>
      <c r="S42" s="14"/>
      <c r="T42" s="14" t="e">
        <f t="shared" si="8"/>
        <v>#DIV/0!</v>
      </c>
      <c r="U42" s="14" t="e">
        <f t="shared" si="9"/>
        <v>#DIV/0!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 t="s">
        <v>53</v>
      </c>
      <c r="AC42" s="14">
        <f t="shared" si="17"/>
        <v>0</v>
      </c>
      <c r="AD42" s="14">
        <f t="shared" si="10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4" t="s">
        <v>78</v>
      </c>
      <c r="B43" s="14" t="s">
        <v>31</v>
      </c>
      <c r="C43" s="14"/>
      <c r="D43" s="14"/>
      <c r="E43" s="14"/>
      <c r="F43" s="14"/>
      <c r="G43" s="15">
        <v>0</v>
      </c>
      <c r="H43" s="14">
        <v>50</v>
      </c>
      <c r="I43" s="14" t="s">
        <v>32</v>
      </c>
      <c r="J43" s="14"/>
      <c r="K43" s="14">
        <f t="shared" si="15"/>
        <v>0</v>
      </c>
      <c r="L43" s="14">
        <f t="shared" si="6"/>
        <v>0</v>
      </c>
      <c r="M43" s="14"/>
      <c r="N43" s="14">
        <v>0</v>
      </c>
      <c r="O43" s="14">
        <f t="shared" si="16"/>
        <v>0</v>
      </c>
      <c r="P43" s="16"/>
      <c r="Q43" s="16"/>
      <c r="R43" s="16"/>
      <c r="S43" s="14"/>
      <c r="T43" s="14" t="e">
        <f t="shared" si="8"/>
        <v>#DIV/0!</v>
      </c>
      <c r="U43" s="14" t="e">
        <f t="shared" si="9"/>
        <v>#DIV/0!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 t="s">
        <v>53</v>
      </c>
      <c r="AC43" s="14">
        <f t="shared" si="17"/>
        <v>0</v>
      </c>
      <c r="AD43" s="14">
        <f t="shared" si="10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31</v>
      </c>
      <c r="C44" s="1">
        <v>75.039000000000001</v>
      </c>
      <c r="D44" s="1">
        <v>63.968000000000004</v>
      </c>
      <c r="E44" s="1">
        <v>69.424999999999997</v>
      </c>
      <c r="F44" s="1">
        <v>62.384999999999998</v>
      </c>
      <c r="G44" s="6">
        <v>1</v>
      </c>
      <c r="H44" s="1">
        <v>50</v>
      </c>
      <c r="I44" s="1" t="s">
        <v>32</v>
      </c>
      <c r="J44" s="1">
        <v>70.7</v>
      </c>
      <c r="K44" s="1">
        <f t="shared" si="15"/>
        <v>-1.2750000000000057</v>
      </c>
      <c r="L44" s="1">
        <f t="shared" si="6"/>
        <v>69.424999999999997</v>
      </c>
      <c r="M44" s="1"/>
      <c r="N44" s="1">
        <v>67.932999999999993</v>
      </c>
      <c r="O44" s="1">
        <f t="shared" si="16"/>
        <v>13.885</v>
      </c>
      <c r="P44" s="5">
        <v>10</v>
      </c>
      <c r="Q44" s="5"/>
      <c r="R44" s="5"/>
      <c r="S44" s="1"/>
      <c r="T44" s="1">
        <f t="shared" si="8"/>
        <v>10.105725603168887</v>
      </c>
      <c r="U44" s="1">
        <f t="shared" si="9"/>
        <v>9.3855239467050762</v>
      </c>
      <c r="V44" s="1">
        <v>15.837999999999999</v>
      </c>
      <c r="W44" s="1">
        <v>13.084</v>
      </c>
      <c r="X44" s="1">
        <v>10.5966</v>
      </c>
      <c r="Y44" s="1">
        <v>12.872999999999999</v>
      </c>
      <c r="Z44" s="1">
        <v>9.8506</v>
      </c>
      <c r="AA44" s="1">
        <v>7.3140000000000001</v>
      </c>
      <c r="AB44" s="1"/>
      <c r="AC44" s="1">
        <f t="shared" si="17"/>
        <v>10</v>
      </c>
      <c r="AD44" s="1">
        <f t="shared" si="10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31</v>
      </c>
      <c r="C45" s="1">
        <v>38.784999999999997</v>
      </c>
      <c r="D45" s="1">
        <v>38.537999999999997</v>
      </c>
      <c r="E45" s="1">
        <v>38.218000000000004</v>
      </c>
      <c r="F45" s="1">
        <v>31.337</v>
      </c>
      <c r="G45" s="6">
        <v>1</v>
      </c>
      <c r="H45" s="1">
        <v>50</v>
      </c>
      <c r="I45" s="1" t="s">
        <v>32</v>
      </c>
      <c r="J45" s="1">
        <v>41.5</v>
      </c>
      <c r="K45" s="1">
        <f t="shared" si="15"/>
        <v>-3.2819999999999965</v>
      </c>
      <c r="L45" s="1">
        <f t="shared" si="6"/>
        <v>38.218000000000004</v>
      </c>
      <c r="M45" s="1"/>
      <c r="N45" s="1">
        <v>11.536600000000011</v>
      </c>
      <c r="O45" s="1">
        <f t="shared" si="16"/>
        <v>7.6436000000000011</v>
      </c>
      <c r="P45" s="5">
        <f t="shared" ref="P45:P46" si="18">10*O45-N45-F45</f>
        <v>33.562399999999997</v>
      </c>
      <c r="Q45" s="5"/>
      <c r="R45" s="5"/>
      <c r="S45" s="1"/>
      <c r="T45" s="1">
        <f t="shared" si="8"/>
        <v>10</v>
      </c>
      <c r="U45" s="1">
        <f t="shared" si="9"/>
        <v>5.6090847244753785</v>
      </c>
      <c r="V45" s="1">
        <v>7.1256000000000004</v>
      </c>
      <c r="W45" s="1">
        <v>6.9749999999999996</v>
      </c>
      <c r="X45" s="1">
        <v>5.7005999999999997</v>
      </c>
      <c r="Y45" s="1">
        <v>6.2778</v>
      </c>
      <c r="Z45" s="1">
        <v>4.5518000000000001</v>
      </c>
      <c r="AA45" s="1">
        <v>3.8348</v>
      </c>
      <c r="AB45" s="1"/>
      <c r="AC45" s="1">
        <f t="shared" si="17"/>
        <v>34</v>
      </c>
      <c r="AD45" s="1">
        <f t="shared" si="10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38</v>
      </c>
      <c r="C46" s="1">
        <v>921</v>
      </c>
      <c r="D46" s="1">
        <v>1662</v>
      </c>
      <c r="E46" s="1">
        <v>1352</v>
      </c>
      <c r="F46" s="1">
        <v>1013</v>
      </c>
      <c r="G46" s="6">
        <v>0.4</v>
      </c>
      <c r="H46" s="1">
        <v>45</v>
      </c>
      <c r="I46" s="1" t="s">
        <v>32</v>
      </c>
      <c r="J46" s="1">
        <v>1377</v>
      </c>
      <c r="K46" s="1">
        <f t="shared" si="15"/>
        <v>-25</v>
      </c>
      <c r="L46" s="1">
        <f t="shared" si="6"/>
        <v>1148</v>
      </c>
      <c r="M46" s="1">
        <v>204</v>
      </c>
      <c r="N46" s="1">
        <v>728.04</v>
      </c>
      <c r="O46" s="1">
        <f t="shared" si="16"/>
        <v>229.6</v>
      </c>
      <c r="P46" s="5">
        <f t="shared" si="18"/>
        <v>554.96</v>
      </c>
      <c r="Q46" s="5"/>
      <c r="R46" s="5"/>
      <c r="S46" s="1"/>
      <c r="T46" s="1">
        <f t="shared" si="8"/>
        <v>10</v>
      </c>
      <c r="U46" s="1">
        <f t="shared" si="9"/>
        <v>7.5829268292682928</v>
      </c>
      <c r="V46" s="1">
        <v>225.6</v>
      </c>
      <c r="W46" s="1">
        <v>217.4</v>
      </c>
      <c r="X46" s="1">
        <v>191.4</v>
      </c>
      <c r="Y46" s="1">
        <v>182.6</v>
      </c>
      <c r="Z46" s="1">
        <v>196.6</v>
      </c>
      <c r="AA46" s="1">
        <v>184.2</v>
      </c>
      <c r="AB46" s="1"/>
      <c r="AC46" s="1">
        <f t="shared" si="17"/>
        <v>222</v>
      </c>
      <c r="AD46" s="1">
        <f t="shared" si="10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4" t="s">
        <v>82</v>
      </c>
      <c r="B47" s="14" t="s">
        <v>38</v>
      </c>
      <c r="C47" s="14"/>
      <c r="D47" s="14"/>
      <c r="E47" s="14"/>
      <c r="F47" s="14"/>
      <c r="G47" s="15">
        <v>0</v>
      </c>
      <c r="H47" s="14">
        <v>50</v>
      </c>
      <c r="I47" s="14" t="s">
        <v>32</v>
      </c>
      <c r="J47" s="14"/>
      <c r="K47" s="14">
        <f t="shared" si="15"/>
        <v>0</v>
      </c>
      <c r="L47" s="14">
        <f t="shared" si="6"/>
        <v>0</v>
      </c>
      <c r="M47" s="14"/>
      <c r="N47" s="14">
        <v>0</v>
      </c>
      <c r="O47" s="14">
        <f t="shared" si="16"/>
        <v>0</v>
      </c>
      <c r="P47" s="16"/>
      <c r="Q47" s="16"/>
      <c r="R47" s="16"/>
      <c r="S47" s="14"/>
      <c r="T47" s="14" t="e">
        <f t="shared" si="8"/>
        <v>#DIV/0!</v>
      </c>
      <c r="U47" s="14" t="e">
        <f t="shared" si="9"/>
        <v>#DIV/0!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 t="s">
        <v>53</v>
      </c>
      <c r="AC47" s="14">
        <f t="shared" si="17"/>
        <v>0</v>
      </c>
      <c r="AD47" s="14">
        <f t="shared" si="10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38</v>
      </c>
      <c r="C48" s="1">
        <v>869</v>
      </c>
      <c r="D48" s="1">
        <v>1110</v>
      </c>
      <c r="E48" s="1">
        <v>892</v>
      </c>
      <c r="F48" s="1">
        <v>909</v>
      </c>
      <c r="G48" s="6">
        <v>0.4</v>
      </c>
      <c r="H48" s="1">
        <v>45</v>
      </c>
      <c r="I48" s="1" t="s">
        <v>32</v>
      </c>
      <c r="J48" s="1">
        <v>1225</v>
      </c>
      <c r="K48" s="1">
        <f t="shared" si="15"/>
        <v>-333</v>
      </c>
      <c r="L48" s="1">
        <f t="shared" si="6"/>
        <v>742</v>
      </c>
      <c r="M48" s="1">
        <v>150</v>
      </c>
      <c r="N48" s="1">
        <v>560.60000000000014</v>
      </c>
      <c r="O48" s="1">
        <f t="shared" si="16"/>
        <v>148.4</v>
      </c>
      <c r="P48" s="5">
        <f>10*O48-N48-F48</f>
        <v>14.399999999999864</v>
      </c>
      <c r="Q48" s="5"/>
      <c r="R48" s="5"/>
      <c r="S48" s="1"/>
      <c r="T48" s="1">
        <f t="shared" si="8"/>
        <v>10</v>
      </c>
      <c r="U48" s="1">
        <f t="shared" si="9"/>
        <v>9.9029649595687346</v>
      </c>
      <c r="V48" s="1">
        <v>177.4</v>
      </c>
      <c r="W48" s="1">
        <v>165.8</v>
      </c>
      <c r="X48" s="1">
        <v>127.2</v>
      </c>
      <c r="Y48" s="1">
        <v>124.6</v>
      </c>
      <c r="Z48" s="1">
        <v>179.2</v>
      </c>
      <c r="AA48" s="1">
        <v>136.4</v>
      </c>
      <c r="AB48" s="1"/>
      <c r="AC48" s="1">
        <f t="shared" si="17"/>
        <v>6</v>
      </c>
      <c r="AD48" s="1">
        <f t="shared" si="10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84</v>
      </c>
      <c r="B49" s="10" t="s">
        <v>38</v>
      </c>
      <c r="C49" s="10"/>
      <c r="D49" s="10">
        <v>366</v>
      </c>
      <c r="E49" s="10">
        <v>366</v>
      </c>
      <c r="F49" s="10"/>
      <c r="G49" s="11">
        <v>0</v>
      </c>
      <c r="H49" s="10" t="e">
        <v>#N/A</v>
      </c>
      <c r="I49" s="12" t="s">
        <v>63</v>
      </c>
      <c r="J49" s="10">
        <v>366</v>
      </c>
      <c r="K49" s="10">
        <f t="shared" si="15"/>
        <v>0</v>
      </c>
      <c r="L49" s="10">
        <f t="shared" si="6"/>
        <v>0</v>
      </c>
      <c r="M49" s="10">
        <v>366</v>
      </c>
      <c r="N49" s="10"/>
      <c r="O49" s="10">
        <f t="shared" si="16"/>
        <v>0</v>
      </c>
      <c r="P49" s="13"/>
      <c r="Q49" s="13"/>
      <c r="R49" s="13"/>
      <c r="S49" s="10"/>
      <c r="T49" s="10" t="e">
        <f t="shared" si="8"/>
        <v>#DIV/0!</v>
      </c>
      <c r="U49" s="10" t="e">
        <f t="shared" si="9"/>
        <v>#DIV/0!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/>
      <c r="AC49" s="10">
        <f t="shared" si="17"/>
        <v>0</v>
      </c>
      <c r="AD49" s="10">
        <f t="shared" si="10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31</v>
      </c>
      <c r="C50" s="1">
        <v>319.34100000000001</v>
      </c>
      <c r="D50" s="1">
        <v>412.15699999999998</v>
      </c>
      <c r="E50" s="1">
        <v>385.50200000000001</v>
      </c>
      <c r="F50" s="1">
        <v>324.68099999999998</v>
      </c>
      <c r="G50" s="6">
        <v>1</v>
      </c>
      <c r="H50" s="1">
        <v>45</v>
      </c>
      <c r="I50" s="1" t="s">
        <v>32</v>
      </c>
      <c r="J50" s="1">
        <v>365.2</v>
      </c>
      <c r="K50" s="1">
        <f t="shared" si="15"/>
        <v>20.302000000000021</v>
      </c>
      <c r="L50" s="1">
        <f t="shared" si="6"/>
        <v>385.50200000000001</v>
      </c>
      <c r="M50" s="1"/>
      <c r="N50" s="1">
        <v>211.79580000000001</v>
      </c>
      <c r="O50" s="1">
        <f t="shared" si="16"/>
        <v>77.100400000000008</v>
      </c>
      <c r="P50" s="5">
        <f>10*O50-N50-F50</f>
        <v>234.52720000000016</v>
      </c>
      <c r="Q50" s="5"/>
      <c r="R50" s="5"/>
      <c r="S50" s="1"/>
      <c r="T50" s="1">
        <f t="shared" si="8"/>
        <v>10</v>
      </c>
      <c r="U50" s="1">
        <f t="shared" si="9"/>
        <v>6.9581584531338354</v>
      </c>
      <c r="V50" s="1">
        <v>72.625599999999991</v>
      </c>
      <c r="W50" s="1">
        <v>69.493799999999993</v>
      </c>
      <c r="X50" s="1">
        <v>60.797199999999997</v>
      </c>
      <c r="Y50" s="1">
        <v>58.201000000000001</v>
      </c>
      <c r="Z50" s="1">
        <v>76.091399999999993</v>
      </c>
      <c r="AA50" s="1">
        <v>87.328599999999994</v>
      </c>
      <c r="AB50" s="1"/>
      <c r="AC50" s="1">
        <f t="shared" si="17"/>
        <v>235</v>
      </c>
      <c r="AD50" s="1">
        <f t="shared" si="10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4" t="s">
        <v>86</v>
      </c>
      <c r="B51" s="14" t="s">
        <v>38</v>
      </c>
      <c r="C51" s="14"/>
      <c r="D51" s="14">
        <v>282</v>
      </c>
      <c r="E51" s="14">
        <v>282</v>
      </c>
      <c r="F51" s="14"/>
      <c r="G51" s="15">
        <v>0</v>
      </c>
      <c r="H51" s="14">
        <v>45</v>
      </c>
      <c r="I51" s="14" t="s">
        <v>32</v>
      </c>
      <c r="J51" s="14">
        <v>283</v>
      </c>
      <c r="K51" s="14">
        <f t="shared" si="15"/>
        <v>-1</v>
      </c>
      <c r="L51" s="14">
        <f t="shared" si="6"/>
        <v>0</v>
      </c>
      <c r="M51" s="14">
        <v>282</v>
      </c>
      <c r="N51" s="14">
        <v>0</v>
      </c>
      <c r="O51" s="14">
        <f t="shared" si="16"/>
        <v>0</v>
      </c>
      <c r="P51" s="16"/>
      <c r="Q51" s="16"/>
      <c r="R51" s="16"/>
      <c r="S51" s="14"/>
      <c r="T51" s="14" t="e">
        <f t="shared" si="8"/>
        <v>#DIV/0!</v>
      </c>
      <c r="U51" s="14" t="e">
        <f t="shared" si="9"/>
        <v>#DIV/0!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 t="s">
        <v>53</v>
      </c>
      <c r="AC51" s="14">
        <f t="shared" si="17"/>
        <v>0</v>
      </c>
      <c r="AD51" s="14">
        <f t="shared" si="10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38</v>
      </c>
      <c r="C52" s="1">
        <v>300.89999999999998</v>
      </c>
      <c r="D52" s="1">
        <v>156</v>
      </c>
      <c r="E52" s="1">
        <v>216</v>
      </c>
      <c r="F52" s="1">
        <v>187.9</v>
      </c>
      <c r="G52" s="6">
        <v>0.35</v>
      </c>
      <c r="H52" s="1">
        <v>40</v>
      </c>
      <c r="I52" s="1" t="s">
        <v>32</v>
      </c>
      <c r="J52" s="1">
        <v>230</v>
      </c>
      <c r="K52" s="1">
        <f t="shared" si="15"/>
        <v>-14</v>
      </c>
      <c r="L52" s="1">
        <f t="shared" si="6"/>
        <v>216</v>
      </c>
      <c r="M52" s="1"/>
      <c r="N52" s="1">
        <v>118.52</v>
      </c>
      <c r="O52" s="1">
        <f t="shared" si="16"/>
        <v>43.2</v>
      </c>
      <c r="P52" s="5">
        <f t="shared" ref="P52:P57" si="19">10*O52-N52-F52</f>
        <v>125.58000000000001</v>
      </c>
      <c r="Q52" s="5"/>
      <c r="R52" s="5"/>
      <c r="S52" s="1"/>
      <c r="T52" s="1">
        <f t="shared" si="8"/>
        <v>10</v>
      </c>
      <c r="U52" s="1">
        <f t="shared" si="9"/>
        <v>7.0930555555555559</v>
      </c>
      <c r="V52" s="1">
        <v>43.2</v>
      </c>
      <c r="W52" s="1">
        <v>40.619999999999997</v>
      </c>
      <c r="X52" s="1">
        <v>51.02</v>
      </c>
      <c r="Y52" s="1">
        <v>48.2</v>
      </c>
      <c r="Z52" s="1">
        <v>35.6</v>
      </c>
      <c r="AA52" s="1">
        <v>36.4</v>
      </c>
      <c r="AB52" s="1"/>
      <c r="AC52" s="1">
        <f t="shared" si="17"/>
        <v>44</v>
      </c>
      <c r="AD52" s="1">
        <f t="shared" si="10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31</v>
      </c>
      <c r="C53" s="1">
        <v>29.669</v>
      </c>
      <c r="D53" s="1">
        <v>67.744</v>
      </c>
      <c r="E53" s="1">
        <v>25.547000000000001</v>
      </c>
      <c r="F53" s="1">
        <v>60.447000000000003</v>
      </c>
      <c r="G53" s="6">
        <v>1</v>
      </c>
      <c r="H53" s="1">
        <v>40</v>
      </c>
      <c r="I53" s="1" t="s">
        <v>32</v>
      </c>
      <c r="J53" s="1">
        <v>28.4</v>
      </c>
      <c r="K53" s="1">
        <f t="shared" si="15"/>
        <v>-2.852999999999998</v>
      </c>
      <c r="L53" s="1">
        <f t="shared" si="6"/>
        <v>25.547000000000001</v>
      </c>
      <c r="M53" s="1"/>
      <c r="N53" s="1">
        <v>18.186</v>
      </c>
      <c r="O53" s="1">
        <f t="shared" si="16"/>
        <v>5.1093999999999999</v>
      </c>
      <c r="P53" s="5"/>
      <c r="Q53" s="5"/>
      <c r="R53" s="5"/>
      <c r="S53" s="1"/>
      <c r="T53" s="1">
        <f t="shared" si="8"/>
        <v>15.389869652013937</v>
      </c>
      <c r="U53" s="1">
        <f t="shared" si="9"/>
        <v>15.389869652013937</v>
      </c>
      <c r="V53" s="1">
        <v>8.9540000000000006</v>
      </c>
      <c r="W53" s="1">
        <v>9.2279999999999998</v>
      </c>
      <c r="X53" s="1">
        <v>2.8338000000000001</v>
      </c>
      <c r="Y53" s="1">
        <v>2.4182000000000001</v>
      </c>
      <c r="Z53" s="1">
        <v>4.4795999999999996</v>
      </c>
      <c r="AA53" s="1">
        <v>4.9122000000000003</v>
      </c>
      <c r="AB53" s="1"/>
      <c r="AC53" s="1">
        <f t="shared" si="17"/>
        <v>0</v>
      </c>
      <c r="AD53" s="1">
        <f t="shared" si="10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38</v>
      </c>
      <c r="C54" s="1">
        <v>417</v>
      </c>
      <c r="D54" s="1">
        <v>888</v>
      </c>
      <c r="E54" s="1">
        <v>645</v>
      </c>
      <c r="F54" s="1">
        <v>564</v>
      </c>
      <c r="G54" s="6">
        <v>0.4</v>
      </c>
      <c r="H54" s="1">
        <v>40</v>
      </c>
      <c r="I54" s="1" t="s">
        <v>32</v>
      </c>
      <c r="J54" s="1">
        <v>661</v>
      </c>
      <c r="K54" s="1">
        <f t="shared" si="15"/>
        <v>-16</v>
      </c>
      <c r="L54" s="1">
        <f t="shared" si="6"/>
        <v>435</v>
      </c>
      <c r="M54" s="1">
        <v>210</v>
      </c>
      <c r="N54" s="1">
        <v>112.2</v>
      </c>
      <c r="O54" s="1">
        <f t="shared" si="16"/>
        <v>87</v>
      </c>
      <c r="P54" s="5">
        <f t="shared" si="19"/>
        <v>193.79999999999995</v>
      </c>
      <c r="Q54" s="5"/>
      <c r="R54" s="5"/>
      <c r="S54" s="1"/>
      <c r="T54" s="1">
        <f t="shared" si="8"/>
        <v>10</v>
      </c>
      <c r="U54" s="1">
        <f t="shared" si="9"/>
        <v>7.7724137931034489</v>
      </c>
      <c r="V54" s="1">
        <v>88.8</v>
      </c>
      <c r="W54" s="1">
        <v>100</v>
      </c>
      <c r="X54" s="1">
        <v>97.2</v>
      </c>
      <c r="Y54" s="1">
        <v>85.2</v>
      </c>
      <c r="Z54" s="1">
        <v>83.2</v>
      </c>
      <c r="AA54" s="1">
        <v>91.6</v>
      </c>
      <c r="AB54" s="1"/>
      <c r="AC54" s="1">
        <f t="shared" si="17"/>
        <v>78</v>
      </c>
      <c r="AD54" s="1">
        <f t="shared" si="10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38</v>
      </c>
      <c r="C55" s="1">
        <v>798.6</v>
      </c>
      <c r="D55" s="1">
        <v>1170</v>
      </c>
      <c r="E55" s="1">
        <v>728</v>
      </c>
      <c r="F55" s="1">
        <v>1064.5999999999999</v>
      </c>
      <c r="G55" s="6">
        <v>0.4</v>
      </c>
      <c r="H55" s="1">
        <v>45</v>
      </c>
      <c r="I55" s="1" t="s">
        <v>32</v>
      </c>
      <c r="J55" s="1">
        <v>764</v>
      </c>
      <c r="K55" s="1">
        <f t="shared" si="15"/>
        <v>-36</v>
      </c>
      <c r="L55" s="1">
        <f t="shared" si="6"/>
        <v>728</v>
      </c>
      <c r="M55" s="1"/>
      <c r="N55" s="1">
        <v>253.80000000000061</v>
      </c>
      <c r="O55" s="1">
        <f t="shared" si="16"/>
        <v>145.6</v>
      </c>
      <c r="P55" s="5">
        <f t="shared" si="19"/>
        <v>137.59999999999945</v>
      </c>
      <c r="Q55" s="5"/>
      <c r="R55" s="5"/>
      <c r="S55" s="1"/>
      <c r="T55" s="1">
        <f t="shared" si="8"/>
        <v>10</v>
      </c>
      <c r="U55" s="1">
        <f t="shared" si="9"/>
        <v>9.0549450549450583</v>
      </c>
      <c r="V55" s="1">
        <v>163.80000000000001</v>
      </c>
      <c r="W55" s="1">
        <v>180.08</v>
      </c>
      <c r="X55" s="1">
        <v>170.48</v>
      </c>
      <c r="Y55" s="1">
        <v>155.19999999999999</v>
      </c>
      <c r="Z55" s="1">
        <v>147.6</v>
      </c>
      <c r="AA55" s="1">
        <v>153.19999999999999</v>
      </c>
      <c r="AB55" s="1"/>
      <c r="AC55" s="1">
        <f t="shared" si="17"/>
        <v>55</v>
      </c>
      <c r="AD55" s="1">
        <f t="shared" si="10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31</v>
      </c>
      <c r="C56" s="1">
        <v>78.245000000000005</v>
      </c>
      <c r="D56" s="1">
        <v>64.096999999999994</v>
      </c>
      <c r="E56" s="1">
        <v>62.335000000000001</v>
      </c>
      <c r="F56" s="1">
        <v>65.649000000000001</v>
      </c>
      <c r="G56" s="6">
        <v>1</v>
      </c>
      <c r="H56" s="1">
        <v>40</v>
      </c>
      <c r="I56" s="1" t="s">
        <v>32</v>
      </c>
      <c r="J56" s="1">
        <v>67.5</v>
      </c>
      <c r="K56" s="1">
        <f t="shared" si="15"/>
        <v>-5.1649999999999991</v>
      </c>
      <c r="L56" s="1">
        <f t="shared" si="6"/>
        <v>62.335000000000001</v>
      </c>
      <c r="M56" s="1"/>
      <c r="N56" s="1">
        <v>0</v>
      </c>
      <c r="O56" s="1">
        <f t="shared" si="16"/>
        <v>12.467000000000001</v>
      </c>
      <c r="P56" s="5">
        <f t="shared" si="19"/>
        <v>59.021000000000001</v>
      </c>
      <c r="Q56" s="5"/>
      <c r="R56" s="5"/>
      <c r="S56" s="1"/>
      <c r="T56" s="1">
        <f t="shared" si="8"/>
        <v>10</v>
      </c>
      <c r="U56" s="1">
        <f t="shared" si="9"/>
        <v>5.2658217694714047</v>
      </c>
      <c r="V56" s="1">
        <v>8.3230000000000004</v>
      </c>
      <c r="W56" s="1">
        <v>10.4756</v>
      </c>
      <c r="X56" s="1">
        <v>13.944599999999999</v>
      </c>
      <c r="Y56" s="1">
        <v>11.071999999999999</v>
      </c>
      <c r="Z56" s="1">
        <v>7.9748000000000001</v>
      </c>
      <c r="AA56" s="1">
        <v>9.267199999999999</v>
      </c>
      <c r="AB56" s="1"/>
      <c r="AC56" s="1">
        <f t="shared" si="17"/>
        <v>59</v>
      </c>
      <c r="AD56" s="1">
        <f t="shared" si="10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38</v>
      </c>
      <c r="C57" s="1">
        <v>358</v>
      </c>
      <c r="D57" s="1">
        <v>336</v>
      </c>
      <c r="E57" s="1">
        <v>273</v>
      </c>
      <c r="F57" s="1">
        <v>349</v>
      </c>
      <c r="G57" s="6">
        <v>0.35</v>
      </c>
      <c r="H57" s="1">
        <v>40</v>
      </c>
      <c r="I57" s="1" t="s">
        <v>32</v>
      </c>
      <c r="J57" s="1">
        <v>278</v>
      </c>
      <c r="K57" s="1">
        <f t="shared" si="15"/>
        <v>-5</v>
      </c>
      <c r="L57" s="1">
        <f t="shared" si="6"/>
        <v>273</v>
      </c>
      <c r="M57" s="1"/>
      <c r="N57" s="1">
        <v>103.8000000000001</v>
      </c>
      <c r="O57" s="1">
        <f t="shared" si="16"/>
        <v>54.6</v>
      </c>
      <c r="P57" s="5">
        <f t="shared" si="19"/>
        <v>93.199999999999932</v>
      </c>
      <c r="Q57" s="5"/>
      <c r="R57" s="5"/>
      <c r="S57" s="1"/>
      <c r="T57" s="1">
        <f t="shared" si="8"/>
        <v>10</v>
      </c>
      <c r="U57" s="1">
        <f t="shared" si="9"/>
        <v>8.2930402930402938</v>
      </c>
      <c r="V57" s="1">
        <v>60.8</v>
      </c>
      <c r="W57" s="1">
        <v>61.4</v>
      </c>
      <c r="X57" s="1">
        <v>63.2</v>
      </c>
      <c r="Y57" s="1">
        <v>59.6</v>
      </c>
      <c r="Z57" s="1">
        <v>53</v>
      </c>
      <c r="AA57" s="1">
        <v>53.2</v>
      </c>
      <c r="AB57" s="1"/>
      <c r="AC57" s="1">
        <f t="shared" si="17"/>
        <v>33</v>
      </c>
      <c r="AD57" s="1">
        <f t="shared" si="10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0" t="s">
        <v>93</v>
      </c>
      <c r="B58" s="10" t="s">
        <v>38</v>
      </c>
      <c r="C58" s="10"/>
      <c r="D58" s="10">
        <v>276</v>
      </c>
      <c r="E58" s="10">
        <v>276</v>
      </c>
      <c r="F58" s="10"/>
      <c r="G58" s="11">
        <v>0</v>
      </c>
      <c r="H58" s="10" t="e">
        <v>#N/A</v>
      </c>
      <c r="I58" s="12" t="s">
        <v>63</v>
      </c>
      <c r="J58" s="10">
        <v>276</v>
      </c>
      <c r="K58" s="10">
        <f t="shared" si="15"/>
        <v>0</v>
      </c>
      <c r="L58" s="10">
        <f t="shared" si="6"/>
        <v>0</v>
      </c>
      <c r="M58" s="10">
        <v>276</v>
      </c>
      <c r="N58" s="10"/>
      <c r="O58" s="10">
        <f t="shared" si="16"/>
        <v>0</v>
      </c>
      <c r="P58" s="13"/>
      <c r="Q58" s="13"/>
      <c r="R58" s="13"/>
      <c r="S58" s="10"/>
      <c r="T58" s="10" t="e">
        <f t="shared" si="8"/>
        <v>#DIV/0!</v>
      </c>
      <c r="U58" s="10" t="e">
        <f t="shared" si="9"/>
        <v>#DIV/0!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/>
      <c r="AC58" s="10">
        <f t="shared" si="17"/>
        <v>0</v>
      </c>
      <c r="AD58" s="10">
        <f t="shared" si="10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94</v>
      </c>
      <c r="B59" s="1" t="s">
        <v>38</v>
      </c>
      <c r="C59" s="1">
        <v>397</v>
      </c>
      <c r="D59" s="1">
        <v>480</v>
      </c>
      <c r="E59" s="1">
        <v>454</v>
      </c>
      <c r="F59" s="1">
        <v>342</v>
      </c>
      <c r="G59" s="6">
        <v>0.4</v>
      </c>
      <c r="H59" s="1">
        <v>40</v>
      </c>
      <c r="I59" s="1" t="s">
        <v>32</v>
      </c>
      <c r="J59" s="1">
        <v>468</v>
      </c>
      <c r="K59" s="1">
        <f t="shared" si="15"/>
        <v>-14</v>
      </c>
      <c r="L59" s="1">
        <f t="shared" si="6"/>
        <v>352</v>
      </c>
      <c r="M59" s="1">
        <v>102</v>
      </c>
      <c r="N59" s="1">
        <v>103.2000000000003</v>
      </c>
      <c r="O59" s="1">
        <f t="shared" si="16"/>
        <v>70.400000000000006</v>
      </c>
      <c r="P59" s="5">
        <f t="shared" ref="P59:P61" si="20">10*O59-N59-F59</f>
        <v>258.79999999999973</v>
      </c>
      <c r="Q59" s="5"/>
      <c r="R59" s="5"/>
      <c r="S59" s="1"/>
      <c r="T59" s="1">
        <f t="shared" si="8"/>
        <v>10</v>
      </c>
      <c r="U59" s="1">
        <f t="shared" si="9"/>
        <v>6.3238636363636394</v>
      </c>
      <c r="V59" s="1">
        <v>66.400000000000006</v>
      </c>
      <c r="W59" s="1">
        <v>69.400000000000006</v>
      </c>
      <c r="X59" s="1">
        <v>70.400000000000006</v>
      </c>
      <c r="Y59" s="1">
        <v>67</v>
      </c>
      <c r="Z59" s="1">
        <v>75</v>
      </c>
      <c r="AA59" s="1">
        <v>79</v>
      </c>
      <c r="AB59" s="1"/>
      <c r="AC59" s="1">
        <f t="shared" si="17"/>
        <v>104</v>
      </c>
      <c r="AD59" s="1">
        <f t="shared" si="10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95</v>
      </c>
      <c r="B60" s="1" t="s">
        <v>31</v>
      </c>
      <c r="C60" s="1">
        <v>225.37899999999999</v>
      </c>
      <c r="D60" s="1">
        <v>270.834</v>
      </c>
      <c r="E60" s="1">
        <v>159.43</v>
      </c>
      <c r="F60" s="1">
        <v>294.57299999999998</v>
      </c>
      <c r="G60" s="6">
        <v>1</v>
      </c>
      <c r="H60" s="1">
        <v>50</v>
      </c>
      <c r="I60" s="1" t="s">
        <v>32</v>
      </c>
      <c r="J60" s="1">
        <v>162.9</v>
      </c>
      <c r="K60" s="1">
        <f t="shared" si="15"/>
        <v>-3.4699999999999989</v>
      </c>
      <c r="L60" s="1">
        <f t="shared" si="6"/>
        <v>159.43</v>
      </c>
      <c r="M60" s="1"/>
      <c r="N60" s="1">
        <v>40.318959999999997</v>
      </c>
      <c r="O60" s="1">
        <f t="shared" si="16"/>
        <v>31.886000000000003</v>
      </c>
      <c r="P60" s="5"/>
      <c r="Q60" s="5"/>
      <c r="R60" s="5"/>
      <c r="S60" s="1"/>
      <c r="T60" s="1">
        <f t="shared" si="8"/>
        <v>10.50278993915825</v>
      </c>
      <c r="U60" s="1">
        <f t="shared" si="9"/>
        <v>10.50278993915825</v>
      </c>
      <c r="V60" s="1">
        <v>39.8414</v>
      </c>
      <c r="W60" s="1">
        <v>44.476199999999999</v>
      </c>
      <c r="X60" s="1">
        <v>46.378599999999999</v>
      </c>
      <c r="Y60" s="1">
        <v>39.715200000000003</v>
      </c>
      <c r="Z60" s="1">
        <v>36.887999999999998</v>
      </c>
      <c r="AA60" s="1">
        <v>42.356400000000001</v>
      </c>
      <c r="AB60" s="1"/>
      <c r="AC60" s="1">
        <f t="shared" si="17"/>
        <v>0</v>
      </c>
      <c r="AD60" s="1">
        <f t="shared" si="10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96</v>
      </c>
      <c r="B61" s="1" t="s">
        <v>31</v>
      </c>
      <c r="C61" s="1">
        <v>366.38200000000001</v>
      </c>
      <c r="D61" s="1">
        <v>568.22500000000002</v>
      </c>
      <c r="E61" s="1">
        <v>411.15499999999997</v>
      </c>
      <c r="F61" s="1">
        <v>457.84300000000002</v>
      </c>
      <c r="G61" s="6">
        <v>1</v>
      </c>
      <c r="H61" s="1">
        <v>50</v>
      </c>
      <c r="I61" s="1" t="s">
        <v>32</v>
      </c>
      <c r="J61" s="1">
        <v>397.9</v>
      </c>
      <c r="K61" s="1">
        <f t="shared" si="15"/>
        <v>13.254999999999995</v>
      </c>
      <c r="L61" s="1">
        <f t="shared" si="6"/>
        <v>411.15499999999997</v>
      </c>
      <c r="M61" s="1"/>
      <c r="N61" s="1">
        <v>239.52060000000009</v>
      </c>
      <c r="O61" s="1">
        <f t="shared" si="16"/>
        <v>82.230999999999995</v>
      </c>
      <c r="P61" s="5">
        <f t="shared" si="20"/>
        <v>124.94639999999987</v>
      </c>
      <c r="Q61" s="5"/>
      <c r="R61" s="5"/>
      <c r="S61" s="1"/>
      <c r="T61" s="1">
        <f t="shared" si="8"/>
        <v>10</v>
      </c>
      <c r="U61" s="1">
        <f t="shared" si="9"/>
        <v>8.4805438338339574</v>
      </c>
      <c r="V61" s="1">
        <v>89.19980000000001</v>
      </c>
      <c r="W61" s="1">
        <v>84.753200000000007</v>
      </c>
      <c r="X61" s="1">
        <v>79.142799999999994</v>
      </c>
      <c r="Y61" s="1">
        <v>71.415999999999997</v>
      </c>
      <c r="Z61" s="1">
        <v>53.880600000000001</v>
      </c>
      <c r="AA61" s="1">
        <v>61.528200000000012</v>
      </c>
      <c r="AB61" s="1"/>
      <c r="AC61" s="1">
        <f t="shared" si="17"/>
        <v>125</v>
      </c>
      <c r="AD61" s="1">
        <f t="shared" si="10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97</v>
      </c>
      <c r="B62" s="14" t="s">
        <v>31</v>
      </c>
      <c r="C62" s="14"/>
      <c r="D62" s="14"/>
      <c r="E62" s="14"/>
      <c r="F62" s="14"/>
      <c r="G62" s="15">
        <v>0</v>
      </c>
      <c r="H62" s="14">
        <v>40</v>
      </c>
      <c r="I62" s="14" t="s">
        <v>32</v>
      </c>
      <c r="J62" s="14"/>
      <c r="K62" s="14">
        <f t="shared" si="15"/>
        <v>0</v>
      </c>
      <c r="L62" s="14">
        <f t="shared" si="6"/>
        <v>0</v>
      </c>
      <c r="M62" s="14"/>
      <c r="N62" s="14">
        <v>0</v>
      </c>
      <c r="O62" s="14">
        <f t="shared" si="16"/>
        <v>0</v>
      </c>
      <c r="P62" s="16"/>
      <c r="Q62" s="16"/>
      <c r="R62" s="16"/>
      <c r="S62" s="14"/>
      <c r="T62" s="14" t="e">
        <f t="shared" si="8"/>
        <v>#DIV/0!</v>
      </c>
      <c r="U62" s="14" t="e">
        <f t="shared" si="9"/>
        <v>#DIV/0!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 t="s">
        <v>53</v>
      </c>
      <c r="AC62" s="14">
        <f t="shared" si="17"/>
        <v>0</v>
      </c>
      <c r="AD62" s="14">
        <f t="shared" si="10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98</v>
      </c>
      <c r="B63" s="1" t="s">
        <v>38</v>
      </c>
      <c r="C63" s="1">
        <v>191</v>
      </c>
      <c r="D63" s="1">
        <v>70</v>
      </c>
      <c r="E63" s="1">
        <v>108</v>
      </c>
      <c r="F63" s="1">
        <v>125</v>
      </c>
      <c r="G63" s="6">
        <v>0.45</v>
      </c>
      <c r="H63" s="1">
        <v>50</v>
      </c>
      <c r="I63" s="1" t="s">
        <v>32</v>
      </c>
      <c r="J63" s="1">
        <v>110</v>
      </c>
      <c r="K63" s="1">
        <f t="shared" si="15"/>
        <v>-2</v>
      </c>
      <c r="L63" s="1">
        <f t="shared" si="6"/>
        <v>108</v>
      </c>
      <c r="M63" s="1"/>
      <c r="N63" s="1">
        <v>47.06400000000005</v>
      </c>
      <c r="O63" s="1">
        <f t="shared" si="16"/>
        <v>21.6</v>
      </c>
      <c r="P63" s="5">
        <f>10*O63-N63-F63</f>
        <v>43.93599999999995</v>
      </c>
      <c r="Q63" s="5"/>
      <c r="R63" s="5"/>
      <c r="S63" s="1"/>
      <c r="T63" s="1">
        <f t="shared" si="8"/>
        <v>10</v>
      </c>
      <c r="U63" s="1">
        <f t="shared" si="9"/>
        <v>7.9659259259259274</v>
      </c>
      <c r="V63" s="1">
        <v>22.6</v>
      </c>
      <c r="W63" s="1">
        <v>21.664000000000001</v>
      </c>
      <c r="X63" s="1">
        <v>24.064</v>
      </c>
      <c r="Y63" s="1">
        <v>24.2</v>
      </c>
      <c r="Z63" s="1">
        <v>17.399999999999999</v>
      </c>
      <c r="AA63" s="1">
        <v>13.8</v>
      </c>
      <c r="AB63" s="1"/>
      <c r="AC63" s="1">
        <f t="shared" si="17"/>
        <v>20</v>
      </c>
      <c r="AD63" s="1">
        <f t="shared" si="10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99</v>
      </c>
      <c r="B64" s="10" t="s">
        <v>38</v>
      </c>
      <c r="C64" s="10"/>
      <c r="D64" s="10">
        <v>150</v>
      </c>
      <c r="E64" s="10">
        <v>150</v>
      </c>
      <c r="F64" s="10"/>
      <c r="G64" s="11">
        <v>0</v>
      </c>
      <c r="H64" s="10" t="e">
        <v>#N/A</v>
      </c>
      <c r="I64" s="12" t="s">
        <v>63</v>
      </c>
      <c r="J64" s="10">
        <v>150</v>
      </c>
      <c r="K64" s="10">
        <f t="shared" si="15"/>
        <v>0</v>
      </c>
      <c r="L64" s="10">
        <f t="shared" si="6"/>
        <v>0</v>
      </c>
      <c r="M64" s="10">
        <v>150</v>
      </c>
      <c r="N64" s="10"/>
      <c r="O64" s="10">
        <f t="shared" si="16"/>
        <v>0</v>
      </c>
      <c r="P64" s="13"/>
      <c r="Q64" s="13"/>
      <c r="R64" s="13"/>
      <c r="S64" s="10"/>
      <c r="T64" s="10" t="e">
        <f t="shared" si="8"/>
        <v>#DIV/0!</v>
      </c>
      <c r="U64" s="10" t="e">
        <f t="shared" si="9"/>
        <v>#DIV/0!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/>
      <c r="AC64" s="10">
        <f t="shared" si="17"/>
        <v>0</v>
      </c>
      <c r="AD64" s="10">
        <f t="shared" si="10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100</v>
      </c>
      <c r="B65" s="14" t="s">
        <v>31</v>
      </c>
      <c r="C65" s="14"/>
      <c r="D65" s="14"/>
      <c r="E65" s="14"/>
      <c r="F65" s="14"/>
      <c r="G65" s="15">
        <v>0</v>
      </c>
      <c r="H65" s="14">
        <v>40</v>
      </c>
      <c r="I65" s="14" t="s">
        <v>32</v>
      </c>
      <c r="J65" s="14"/>
      <c r="K65" s="14">
        <f t="shared" si="15"/>
        <v>0</v>
      </c>
      <c r="L65" s="14">
        <f t="shared" si="6"/>
        <v>0</v>
      </c>
      <c r="M65" s="14"/>
      <c r="N65" s="14">
        <v>0</v>
      </c>
      <c r="O65" s="14">
        <f t="shared" si="16"/>
        <v>0</v>
      </c>
      <c r="P65" s="16"/>
      <c r="Q65" s="16"/>
      <c r="R65" s="16"/>
      <c r="S65" s="14"/>
      <c r="T65" s="14" t="e">
        <f t="shared" si="8"/>
        <v>#DIV/0!</v>
      </c>
      <c r="U65" s="14" t="e">
        <f t="shared" si="9"/>
        <v>#DIV/0!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 t="s">
        <v>53</v>
      </c>
      <c r="AC65" s="14">
        <f t="shared" si="17"/>
        <v>0</v>
      </c>
      <c r="AD65" s="14">
        <f t="shared" si="10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101</v>
      </c>
      <c r="B66" s="1" t="s">
        <v>38</v>
      </c>
      <c r="C66" s="1">
        <v>102</v>
      </c>
      <c r="D66" s="1">
        <v>120</v>
      </c>
      <c r="E66" s="1">
        <v>90</v>
      </c>
      <c r="F66" s="1">
        <v>97</v>
      </c>
      <c r="G66" s="6">
        <v>0.4</v>
      </c>
      <c r="H66" s="1">
        <v>40</v>
      </c>
      <c r="I66" s="1" t="s">
        <v>32</v>
      </c>
      <c r="J66" s="1">
        <v>101</v>
      </c>
      <c r="K66" s="1">
        <f t="shared" si="15"/>
        <v>-11</v>
      </c>
      <c r="L66" s="1">
        <f t="shared" si="6"/>
        <v>90</v>
      </c>
      <c r="M66" s="1"/>
      <c r="N66" s="1">
        <v>51.600000000000023</v>
      </c>
      <c r="O66" s="1">
        <f t="shared" si="16"/>
        <v>18</v>
      </c>
      <c r="P66" s="5">
        <f t="shared" ref="P66:P68" si="21">10*O66-N66-F66</f>
        <v>31.399999999999977</v>
      </c>
      <c r="Q66" s="5"/>
      <c r="R66" s="5"/>
      <c r="S66" s="1"/>
      <c r="T66" s="1">
        <f t="shared" si="8"/>
        <v>10</v>
      </c>
      <c r="U66" s="1">
        <f t="shared" si="9"/>
        <v>8.2555555555555564</v>
      </c>
      <c r="V66" s="1">
        <v>20.6</v>
      </c>
      <c r="W66" s="1">
        <v>20.8</v>
      </c>
      <c r="X66" s="1">
        <v>22.2</v>
      </c>
      <c r="Y66" s="1">
        <v>21.8</v>
      </c>
      <c r="Z66" s="1">
        <v>18.8</v>
      </c>
      <c r="AA66" s="1">
        <v>20</v>
      </c>
      <c r="AB66" s="1"/>
      <c r="AC66" s="1">
        <f t="shared" si="17"/>
        <v>13</v>
      </c>
      <c r="AD66" s="1">
        <f t="shared" si="10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102</v>
      </c>
      <c r="B67" s="1" t="s">
        <v>38</v>
      </c>
      <c r="C67" s="1">
        <v>126</v>
      </c>
      <c r="D67" s="1">
        <v>106</v>
      </c>
      <c r="E67" s="1">
        <v>81</v>
      </c>
      <c r="F67" s="1">
        <v>122</v>
      </c>
      <c r="G67" s="6">
        <v>0.4</v>
      </c>
      <c r="H67" s="1">
        <v>40</v>
      </c>
      <c r="I67" s="1" t="s">
        <v>32</v>
      </c>
      <c r="J67" s="1">
        <v>91</v>
      </c>
      <c r="K67" s="1">
        <f t="shared" si="15"/>
        <v>-10</v>
      </c>
      <c r="L67" s="1">
        <f t="shared" si="6"/>
        <v>81</v>
      </c>
      <c r="M67" s="1"/>
      <c r="N67" s="1">
        <v>44.400000000000027</v>
      </c>
      <c r="O67" s="1">
        <f t="shared" si="16"/>
        <v>16.2</v>
      </c>
      <c r="P67" s="5"/>
      <c r="Q67" s="5"/>
      <c r="R67" s="5"/>
      <c r="S67" s="1"/>
      <c r="T67" s="1">
        <f t="shared" si="8"/>
        <v>10.271604938271608</v>
      </c>
      <c r="U67" s="1">
        <f t="shared" si="9"/>
        <v>10.271604938271608</v>
      </c>
      <c r="V67" s="1">
        <v>19.8</v>
      </c>
      <c r="W67" s="1">
        <v>20</v>
      </c>
      <c r="X67" s="1">
        <v>22.6</v>
      </c>
      <c r="Y67" s="1">
        <v>19.600000000000001</v>
      </c>
      <c r="Z67" s="1">
        <v>16.600000000000001</v>
      </c>
      <c r="AA67" s="1">
        <v>22.8</v>
      </c>
      <c r="AB67" s="1"/>
      <c r="AC67" s="1">
        <f t="shared" si="17"/>
        <v>0</v>
      </c>
      <c r="AD67" s="1">
        <f t="shared" si="10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103</v>
      </c>
      <c r="B68" s="1" t="s">
        <v>31</v>
      </c>
      <c r="C68" s="1">
        <v>308.59500000000003</v>
      </c>
      <c r="D68" s="1">
        <v>141.608</v>
      </c>
      <c r="E68" s="1">
        <v>230.86199999999999</v>
      </c>
      <c r="F68" s="1">
        <v>179.67599999999999</v>
      </c>
      <c r="G68" s="6">
        <v>1</v>
      </c>
      <c r="H68" s="1">
        <v>50</v>
      </c>
      <c r="I68" s="1" t="s">
        <v>32</v>
      </c>
      <c r="J68" s="1">
        <v>220.1</v>
      </c>
      <c r="K68" s="1">
        <f t="shared" si="15"/>
        <v>10.762</v>
      </c>
      <c r="L68" s="1">
        <f t="shared" si="6"/>
        <v>230.86199999999999</v>
      </c>
      <c r="M68" s="1"/>
      <c r="N68" s="1">
        <v>81.310439999999971</v>
      </c>
      <c r="O68" s="1">
        <f t="shared" si="16"/>
        <v>46.172399999999996</v>
      </c>
      <c r="P68" s="5">
        <f t="shared" si="21"/>
        <v>200.73755999999997</v>
      </c>
      <c r="Q68" s="5"/>
      <c r="R68" s="5"/>
      <c r="S68" s="1"/>
      <c r="T68" s="1">
        <f t="shared" si="8"/>
        <v>10</v>
      </c>
      <c r="U68" s="1">
        <f t="shared" si="9"/>
        <v>5.6524339215635306</v>
      </c>
      <c r="V68" s="1">
        <v>38.775599999999997</v>
      </c>
      <c r="W68" s="1">
        <v>39.379600000000003</v>
      </c>
      <c r="X68" s="1">
        <v>43.554400000000001</v>
      </c>
      <c r="Y68" s="1">
        <v>44.586799999999997</v>
      </c>
      <c r="Z68" s="1">
        <v>48.979399999999998</v>
      </c>
      <c r="AA68" s="1">
        <v>50.211799999999997</v>
      </c>
      <c r="AB68" s="1"/>
      <c r="AC68" s="1">
        <f t="shared" si="17"/>
        <v>201</v>
      </c>
      <c r="AD68" s="1">
        <f t="shared" si="10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104</v>
      </c>
      <c r="B69" s="10" t="s">
        <v>38</v>
      </c>
      <c r="C69" s="10">
        <v>13</v>
      </c>
      <c r="D69" s="10"/>
      <c r="E69" s="10">
        <v>10</v>
      </c>
      <c r="F69" s="10">
        <v>3</v>
      </c>
      <c r="G69" s="11">
        <v>0</v>
      </c>
      <c r="H69" s="10" t="e">
        <v>#N/A</v>
      </c>
      <c r="I69" s="10" t="s">
        <v>63</v>
      </c>
      <c r="J69" s="10">
        <v>10</v>
      </c>
      <c r="K69" s="10">
        <f t="shared" si="15"/>
        <v>0</v>
      </c>
      <c r="L69" s="10">
        <f t="shared" si="6"/>
        <v>10</v>
      </c>
      <c r="M69" s="10"/>
      <c r="N69" s="10">
        <v>0</v>
      </c>
      <c r="O69" s="10">
        <f t="shared" si="16"/>
        <v>2</v>
      </c>
      <c r="P69" s="13"/>
      <c r="Q69" s="13"/>
      <c r="R69" s="13"/>
      <c r="S69" s="10"/>
      <c r="T69" s="10">
        <f t="shared" si="8"/>
        <v>1.5</v>
      </c>
      <c r="U69" s="10">
        <f t="shared" si="9"/>
        <v>1.5</v>
      </c>
      <c r="V69" s="10">
        <v>1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/>
      <c r="AC69" s="10">
        <f t="shared" si="17"/>
        <v>0</v>
      </c>
      <c r="AD69" s="10">
        <f t="shared" si="10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31</v>
      </c>
      <c r="C70" s="1">
        <v>265.40300000000002</v>
      </c>
      <c r="D70" s="1">
        <v>327.065</v>
      </c>
      <c r="E70" s="1">
        <v>243.83</v>
      </c>
      <c r="F70" s="1">
        <v>282.86</v>
      </c>
      <c r="G70" s="6">
        <v>1</v>
      </c>
      <c r="H70" s="1">
        <v>50</v>
      </c>
      <c r="I70" s="1" t="s">
        <v>32</v>
      </c>
      <c r="J70" s="1">
        <v>224.1</v>
      </c>
      <c r="K70" s="1">
        <f t="shared" ref="K70:K101" si="22">E70-J70</f>
        <v>19.730000000000018</v>
      </c>
      <c r="L70" s="1">
        <f t="shared" si="6"/>
        <v>243.83</v>
      </c>
      <c r="M70" s="1"/>
      <c r="N70" s="1">
        <v>85.121800000000064</v>
      </c>
      <c r="O70" s="1">
        <f t="shared" ref="O70:O101" si="23">L70/5</f>
        <v>48.766000000000005</v>
      </c>
      <c r="P70" s="5">
        <f t="shared" ref="P70:P75" si="24">10*O70-N70-F70</f>
        <v>119.6782</v>
      </c>
      <c r="Q70" s="5"/>
      <c r="R70" s="5"/>
      <c r="S70" s="1"/>
      <c r="T70" s="1">
        <f t="shared" si="8"/>
        <v>10</v>
      </c>
      <c r="U70" s="1">
        <f t="shared" si="9"/>
        <v>7.5458680228027735</v>
      </c>
      <c r="V70" s="1">
        <v>48.789000000000001</v>
      </c>
      <c r="W70" s="1">
        <v>50.189</v>
      </c>
      <c r="X70" s="1">
        <v>48.544400000000003</v>
      </c>
      <c r="Y70" s="1">
        <v>44.7896</v>
      </c>
      <c r="Z70" s="1">
        <v>37.2074</v>
      </c>
      <c r="AA70" s="1">
        <v>36.776799999999987</v>
      </c>
      <c r="AB70" s="1"/>
      <c r="AC70" s="1">
        <f t="shared" ref="AC70:AD101" si="25">ROUND(P70*G70,0)</f>
        <v>120</v>
      </c>
      <c r="AD70" s="1">
        <f t="shared" si="10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106</v>
      </c>
      <c r="B71" s="1" t="s">
        <v>31</v>
      </c>
      <c r="C71" s="1">
        <v>184.46</v>
      </c>
      <c r="D71" s="1">
        <v>21.748999999999999</v>
      </c>
      <c r="E71" s="1">
        <v>59.74</v>
      </c>
      <c r="F71" s="1">
        <v>131.809</v>
      </c>
      <c r="G71" s="6">
        <v>1</v>
      </c>
      <c r="H71" s="1">
        <v>50</v>
      </c>
      <c r="I71" s="1" t="s">
        <v>32</v>
      </c>
      <c r="J71" s="1">
        <v>68.2</v>
      </c>
      <c r="K71" s="1">
        <f t="shared" si="22"/>
        <v>-8.4600000000000009</v>
      </c>
      <c r="L71" s="1">
        <f t="shared" ref="L71:L118" si="26">E71-M71</f>
        <v>59.74</v>
      </c>
      <c r="M71" s="1"/>
      <c r="N71" s="1">
        <v>0</v>
      </c>
      <c r="O71" s="1">
        <f t="shared" si="23"/>
        <v>11.948</v>
      </c>
      <c r="P71" s="5"/>
      <c r="Q71" s="5"/>
      <c r="R71" s="5"/>
      <c r="S71" s="1"/>
      <c r="T71" s="1">
        <f t="shared" ref="T71:T118" si="27">(F71+N71+P71+Q71)/O71</f>
        <v>11.031888182122531</v>
      </c>
      <c r="U71" s="1">
        <f t="shared" ref="U71:U118" si="28">(F71+N71)/O71</f>
        <v>11.031888182122531</v>
      </c>
      <c r="V71" s="1">
        <v>12.4442</v>
      </c>
      <c r="W71" s="1">
        <v>10.329599999999999</v>
      </c>
      <c r="X71" s="1">
        <v>18.707799999999999</v>
      </c>
      <c r="Y71" s="1">
        <v>20.343800000000002</v>
      </c>
      <c r="Z71" s="1">
        <v>9.8846000000000007</v>
      </c>
      <c r="AA71" s="1">
        <v>5.2241999999999997</v>
      </c>
      <c r="AB71" s="1" t="s">
        <v>107</v>
      </c>
      <c r="AC71" s="1">
        <f t="shared" si="25"/>
        <v>0</v>
      </c>
      <c r="AD71" s="1">
        <f t="shared" ref="AD71:AD118" si="29">ROUND(Q71*G71,0)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108</v>
      </c>
      <c r="B72" s="1" t="s">
        <v>38</v>
      </c>
      <c r="C72" s="1">
        <v>171.57499999999999</v>
      </c>
      <c r="D72" s="1">
        <v>130</v>
      </c>
      <c r="E72" s="1">
        <v>154.81800000000001</v>
      </c>
      <c r="F72" s="1">
        <v>125.75700000000001</v>
      </c>
      <c r="G72" s="6">
        <v>0.4</v>
      </c>
      <c r="H72" s="1">
        <v>50</v>
      </c>
      <c r="I72" s="1" t="s">
        <v>32</v>
      </c>
      <c r="J72" s="1">
        <v>157</v>
      </c>
      <c r="K72" s="1">
        <f t="shared" si="22"/>
        <v>-2.1819999999999879</v>
      </c>
      <c r="L72" s="1">
        <f t="shared" si="26"/>
        <v>154.81800000000001</v>
      </c>
      <c r="M72" s="1"/>
      <c r="N72" s="1">
        <v>27.245000000000001</v>
      </c>
      <c r="O72" s="1">
        <f t="shared" si="23"/>
        <v>30.963600000000003</v>
      </c>
      <c r="P72" s="5">
        <f t="shared" si="24"/>
        <v>156.63400000000001</v>
      </c>
      <c r="Q72" s="5"/>
      <c r="R72" s="5"/>
      <c r="S72" s="1"/>
      <c r="T72" s="1">
        <f t="shared" si="27"/>
        <v>10</v>
      </c>
      <c r="U72" s="1">
        <f t="shared" si="28"/>
        <v>4.9413504889612314</v>
      </c>
      <c r="V72" s="1">
        <v>24.8</v>
      </c>
      <c r="W72" s="1">
        <v>28.285</v>
      </c>
      <c r="X72" s="1">
        <v>28.684999999999999</v>
      </c>
      <c r="Y72" s="1">
        <v>27.111000000000001</v>
      </c>
      <c r="Z72" s="1">
        <v>21</v>
      </c>
      <c r="AA72" s="1">
        <v>21.6</v>
      </c>
      <c r="AB72" s="1"/>
      <c r="AC72" s="1">
        <f t="shared" si="25"/>
        <v>63</v>
      </c>
      <c r="AD72" s="1">
        <f t="shared" si="29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109</v>
      </c>
      <c r="B73" s="1" t="s">
        <v>38</v>
      </c>
      <c r="C73" s="1">
        <v>702</v>
      </c>
      <c r="D73" s="1">
        <v>798</v>
      </c>
      <c r="E73" s="1">
        <v>670</v>
      </c>
      <c r="F73" s="1">
        <v>681</v>
      </c>
      <c r="G73" s="6">
        <v>0.4</v>
      </c>
      <c r="H73" s="1">
        <v>40</v>
      </c>
      <c r="I73" s="1" t="s">
        <v>32</v>
      </c>
      <c r="J73" s="1">
        <v>684</v>
      </c>
      <c r="K73" s="1">
        <f t="shared" si="22"/>
        <v>-14</v>
      </c>
      <c r="L73" s="1">
        <f t="shared" si="26"/>
        <v>670</v>
      </c>
      <c r="M73" s="1"/>
      <c r="N73" s="1">
        <v>379.59999999999991</v>
      </c>
      <c r="O73" s="1">
        <f t="shared" si="23"/>
        <v>134</v>
      </c>
      <c r="P73" s="5">
        <f t="shared" si="24"/>
        <v>279.40000000000009</v>
      </c>
      <c r="Q73" s="5"/>
      <c r="R73" s="5"/>
      <c r="S73" s="1"/>
      <c r="T73" s="1">
        <f t="shared" si="27"/>
        <v>10</v>
      </c>
      <c r="U73" s="1">
        <f t="shared" si="28"/>
        <v>7.9149253731343281</v>
      </c>
      <c r="V73" s="1">
        <v>143.19999999999999</v>
      </c>
      <c r="W73" s="1">
        <v>135.4</v>
      </c>
      <c r="X73" s="1">
        <v>133</v>
      </c>
      <c r="Y73" s="1">
        <v>123.4</v>
      </c>
      <c r="Z73" s="1">
        <v>142</v>
      </c>
      <c r="AA73" s="1">
        <v>150.80000000000001</v>
      </c>
      <c r="AB73" s="1"/>
      <c r="AC73" s="1">
        <f t="shared" si="25"/>
        <v>112</v>
      </c>
      <c r="AD73" s="1">
        <f t="shared" si="29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110</v>
      </c>
      <c r="B74" s="1" t="s">
        <v>38</v>
      </c>
      <c r="C74" s="1">
        <v>889</v>
      </c>
      <c r="D74" s="1">
        <v>246</v>
      </c>
      <c r="E74" s="1">
        <v>552</v>
      </c>
      <c r="F74" s="1">
        <v>445</v>
      </c>
      <c r="G74" s="6">
        <v>0.4</v>
      </c>
      <c r="H74" s="1">
        <v>40</v>
      </c>
      <c r="I74" s="1" t="s">
        <v>32</v>
      </c>
      <c r="J74" s="1">
        <v>599</v>
      </c>
      <c r="K74" s="1">
        <f t="shared" si="22"/>
        <v>-47</v>
      </c>
      <c r="L74" s="1">
        <f t="shared" si="26"/>
        <v>552</v>
      </c>
      <c r="M74" s="1"/>
      <c r="N74" s="1">
        <v>357</v>
      </c>
      <c r="O74" s="1">
        <f t="shared" si="23"/>
        <v>110.4</v>
      </c>
      <c r="P74" s="5">
        <f t="shared" si="24"/>
        <v>302</v>
      </c>
      <c r="Q74" s="5"/>
      <c r="R74" s="5"/>
      <c r="S74" s="1"/>
      <c r="T74" s="1">
        <f t="shared" si="27"/>
        <v>10</v>
      </c>
      <c r="U74" s="1">
        <f t="shared" si="28"/>
        <v>7.2644927536231885</v>
      </c>
      <c r="V74" s="1">
        <v>113</v>
      </c>
      <c r="W74" s="1">
        <v>101.6</v>
      </c>
      <c r="X74" s="1">
        <v>109.6</v>
      </c>
      <c r="Y74" s="1">
        <v>123.8</v>
      </c>
      <c r="Z74" s="1">
        <v>118.8</v>
      </c>
      <c r="AA74" s="1">
        <v>126.8</v>
      </c>
      <c r="AB74" s="1"/>
      <c r="AC74" s="1">
        <f t="shared" si="25"/>
        <v>121</v>
      </c>
      <c r="AD74" s="1">
        <f t="shared" si="29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111</v>
      </c>
      <c r="B75" s="1" t="s">
        <v>31</v>
      </c>
      <c r="C75" s="1">
        <v>99.617999999999995</v>
      </c>
      <c r="D75" s="1">
        <v>193.60900000000001</v>
      </c>
      <c r="E75" s="1">
        <v>136.70500000000001</v>
      </c>
      <c r="F75" s="1">
        <v>123.22799999999999</v>
      </c>
      <c r="G75" s="6">
        <v>1</v>
      </c>
      <c r="H75" s="1">
        <v>40</v>
      </c>
      <c r="I75" s="1" t="s">
        <v>32</v>
      </c>
      <c r="J75" s="1">
        <v>143</v>
      </c>
      <c r="K75" s="1">
        <f t="shared" si="22"/>
        <v>-6.2949999999999875</v>
      </c>
      <c r="L75" s="1">
        <f t="shared" si="26"/>
        <v>136.70500000000001</v>
      </c>
      <c r="M75" s="1"/>
      <c r="N75" s="1">
        <v>50.804400000000037</v>
      </c>
      <c r="O75" s="1">
        <f t="shared" si="23"/>
        <v>27.341000000000001</v>
      </c>
      <c r="P75" s="5">
        <f t="shared" si="24"/>
        <v>99.377599999999987</v>
      </c>
      <c r="Q75" s="5"/>
      <c r="R75" s="5"/>
      <c r="S75" s="1"/>
      <c r="T75" s="1">
        <f t="shared" si="27"/>
        <v>10</v>
      </c>
      <c r="U75" s="1">
        <f t="shared" si="28"/>
        <v>6.365253648366922</v>
      </c>
      <c r="V75" s="1">
        <v>25.7484</v>
      </c>
      <c r="W75" s="1">
        <v>25.803000000000001</v>
      </c>
      <c r="X75" s="1">
        <v>24.19</v>
      </c>
      <c r="Y75" s="1">
        <v>20.686</v>
      </c>
      <c r="Z75" s="1">
        <v>19.203800000000001</v>
      </c>
      <c r="AA75" s="1">
        <v>22.377600000000001</v>
      </c>
      <c r="AB75" s="1"/>
      <c r="AC75" s="1">
        <f t="shared" si="25"/>
        <v>99</v>
      </c>
      <c r="AD75" s="1">
        <f t="shared" si="29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112</v>
      </c>
      <c r="B76" s="1" t="s">
        <v>31</v>
      </c>
      <c r="C76" s="1">
        <v>72.48</v>
      </c>
      <c r="D76" s="1">
        <v>145.267</v>
      </c>
      <c r="E76" s="1">
        <v>70.22</v>
      </c>
      <c r="F76" s="1">
        <v>116.824</v>
      </c>
      <c r="G76" s="6">
        <v>1</v>
      </c>
      <c r="H76" s="1">
        <v>40</v>
      </c>
      <c r="I76" s="1" t="s">
        <v>32</v>
      </c>
      <c r="J76" s="1">
        <v>79.599999999999994</v>
      </c>
      <c r="K76" s="1">
        <f t="shared" si="22"/>
        <v>-9.3799999999999955</v>
      </c>
      <c r="L76" s="1">
        <f t="shared" si="26"/>
        <v>70.22</v>
      </c>
      <c r="M76" s="1"/>
      <c r="N76" s="1">
        <v>22.96260000000002</v>
      </c>
      <c r="O76" s="1">
        <f t="shared" si="23"/>
        <v>14.044</v>
      </c>
      <c r="P76" s="5"/>
      <c r="Q76" s="5"/>
      <c r="R76" s="5"/>
      <c r="S76" s="1"/>
      <c r="T76" s="1">
        <f t="shared" si="27"/>
        <v>9.9534747935061247</v>
      </c>
      <c r="U76" s="1">
        <f t="shared" si="28"/>
        <v>9.9534747935061247</v>
      </c>
      <c r="V76" s="1">
        <v>18.956800000000001</v>
      </c>
      <c r="W76" s="1">
        <v>19.1356</v>
      </c>
      <c r="X76" s="1">
        <v>14.835800000000001</v>
      </c>
      <c r="Y76" s="1">
        <v>14.747999999999999</v>
      </c>
      <c r="Z76" s="1">
        <v>12.1678</v>
      </c>
      <c r="AA76" s="1">
        <v>13.6958</v>
      </c>
      <c r="AB76" s="1"/>
      <c r="AC76" s="1">
        <f t="shared" si="25"/>
        <v>0</v>
      </c>
      <c r="AD76" s="1">
        <f t="shared" si="29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4" t="s">
        <v>113</v>
      </c>
      <c r="B77" s="14" t="s">
        <v>31</v>
      </c>
      <c r="C77" s="14"/>
      <c r="D77" s="14"/>
      <c r="E77" s="14"/>
      <c r="F77" s="14"/>
      <c r="G77" s="15">
        <v>0</v>
      </c>
      <c r="H77" s="14">
        <v>40</v>
      </c>
      <c r="I77" s="14" t="s">
        <v>32</v>
      </c>
      <c r="J77" s="14"/>
      <c r="K77" s="14">
        <f t="shared" si="22"/>
        <v>0</v>
      </c>
      <c r="L77" s="14">
        <f t="shared" si="26"/>
        <v>0</v>
      </c>
      <c r="M77" s="14"/>
      <c r="N77" s="14">
        <v>0</v>
      </c>
      <c r="O77" s="14">
        <f t="shared" si="23"/>
        <v>0</v>
      </c>
      <c r="P77" s="16"/>
      <c r="Q77" s="16"/>
      <c r="R77" s="16"/>
      <c r="S77" s="14"/>
      <c r="T77" s="14" t="e">
        <f t="shared" si="27"/>
        <v>#DIV/0!</v>
      </c>
      <c r="U77" s="14" t="e">
        <f t="shared" si="28"/>
        <v>#DIV/0!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 t="s">
        <v>53</v>
      </c>
      <c r="AC77" s="14">
        <f t="shared" si="25"/>
        <v>0</v>
      </c>
      <c r="AD77" s="14">
        <f t="shared" si="29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114</v>
      </c>
      <c r="B78" s="10" t="s">
        <v>38</v>
      </c>
      <c r="C78" s="10"/>
      <c r="D78" s="10">
        <v>258</v>
      </c>
      <c r="E78" s="10">
        <v>258</v>
      </c>
      <c r="F78" s="10"/>
      <c r="G78" s="11">
        <v>0</v>
      </c>
      <c r="H78" s="10" t="e">
        <v>#N/A</v>
      </c>
      <c r="I78" s="12" t="s">
        <v>63</v>
      </c>
      <c r="J78" s="10">
        <v>258</v>
      </c>
      <c r="K78" s="10">
        <f t="shared" si="22"/>
        <v>0</v>
      </c>
      <c r="L78" s="10">
        <f t="shared" si="26"/>
        <v>0</v>
      </c>
      <c r="M78" s="10">
        <v>258</v>
      </c>
      <c r="N78" s="10"/>
      <c r="O78" s="10">
        <f t="shared" si="23"/>
        <v>0</v>
      </c>
      <c r="P78" s="13"/>
      <c r="Q78" s="13"/>
      <c r="R78" s="13"/>
      <c r="S78" s="10"/>
      <c r="T78" s="10" t="e">
        <f t="shared" si="27"/>
        <v>#DIV/0!</v>
      </c>
      <c r="U78" s="10" t="e">
        <f t="shared" si="28"/>
        <v>#DIV/0!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/>
      <c r="AC78" s="10">
        <f t="shared" si="25"/>
        <v>0</v>
      </c>
      <c r="AD78" s="10">
        <f t="shared" si="29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115</v>
      </c>
      <c r="B79" s="10" t="s">
        <v>38</v>
      </c>
      <c r="C79" s="10"/>
      <c r="D79" s="10">
        <v>64</v>
      </c>
      <c r="E79" s="10">
        <v>64</v>
      </c>
      <c r="F79" s="10"/>
      <c r="G79" s="11">
        <v>0</v>
      </c>
      <c r="H79" s="10" t="e">
        <v>#N/A</v>
      </c>
      <c r="I79" s="12" t="s">
        <v>63</v>
      </c>
      <c r="J79" s="10">
        <v>64</v>
      </c>
      <c r="K79" s="10">
        <f t="shared" si="22"/>
        <v>0</v>
      </c>
      <c r="L79" s="10">
        <f t="shared" si="26"/>
        <v>0</v>
      </c>
      <c r="M79" s="10">
        <v>64</v>
      </c>
      <c r="N79" s="10"/>
      <c r="O79" s="10">
        <f t="shared" si="23"/>
        <v>0</v>
      </c>
      <c r="P79" s="13"/>
      <c r="Q79" s="13"/>
      <c r="R79" s="13"/>
      <c r="S79" s="10"/>
      <c r="T79" s="10" t="e">
        <f t="shared" si="27"/>
        <v>#DIV/0!</v>
      </c>
      <c r="U79" s="10" t="e">
        <f t="shared" si="28"/>
        <v>#DIV/0!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/>
      <c r="AC79" s="10">
        <f t="shared" si="25"/>
        <v>0</v>
      </c>
      <c r="AD79" s="10">
        <f t="shared" si="29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116</v>
      </c>
      <c r="B80" s="10" t="s">
        <v>38</v>
      </c>
      <c r="C80" s="10"/>
      <c r="D80" s="10">
        <v>180</v>
      </c>
      <c r="E80" s="10">
        <v>180</v>
      </c>
      <c r="F80" s="10"/>
      <c r="G80" s="11">
        <v>0</v>
      </c>
      <c r="H80" s="10" t="e">
        <v>#N/A</v>
      </c>
      <c r="I80" s="12" t="s">
        <v>63</v>
      </c>
      <c r="J80" s="10">
        <v>180</v>
      </c>
      <c r="K80" s="10">
        <f t="shared" si="22"/>
        <v>0</v>
      </c>
      <c r="L80" s="10">
        <f t="shared" si="26"/>
        <v>0</v>
      </c>
      <c r="M80" s="10">
        <v>180</v>
      </c>
      <c r="N80" s="10"/>
      <c r="O80" s="10">
        <f t="shared" si="23"/>
        <v>0</v>
      </c>
      <c r="P80" s="13"/>
      <c r="Q80" s="13"/>
      <c r="R80" s="13"/>
      <c r="S80" s="10"/>
      <c r="T80" s="10" t="e">
        <f t="shared" si="27"/>
        <v>#DIV/0!</v>
      </c>
      <c r="U80" s="10" t="e">
        <f t="shared" si="28"/>
        <v>#DIV/0!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/>
      <c r="AC80" s="10">
        <f t="shared" si="25"/>
        <v>0</v>
      </c>
      <c r="AD80" s="10">
        <f t="shared" si="29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117</v>
      </c>
      <c r="B81" s="1" t="s">
        <v>31</v>
      </c>
      <c r="C81" s="1">
        <v>144.88499999999999</v>
      </c>
      <c r="D81" s="1">
        <v>104.502</v>
      </c>
      <c r="E81" s="1">
        <v>91.869</v>
      </c>
      <c r="F81" s="1">
        <v>126.636</v>
      </c>
      <c r="G81" s="6">
        <v>1</v>
      </c>
      <c r="H81" s="1">
        <v>30</v>
      </c>
      <c r="I81" s="1" t="s">
        <v>32</v>
      </c>
      <c r="J81" s="1">
        <v>95.7</v>
      </c>
      <c r="K81" s="1">
        <f t="shared" si="22"/>
        <v>-3.8310000000000031</v>
      </c>
      <c r="L81" s="1">
        <f t="shared" si="26"/>
        <v>91.869</v>
      </c>
      <c r="M81" s="1"/>
      <c r="N81" s="1">
        <v>0</v>
      </c>
      <c r="O81" s="1">
        <f t="shared" si="23"/>
        <v>18.373799999999999</v>
      </c>
      <c r="P81" s="5">
        <f>10*O81-N81-F81</f>
        <v>57.102000000000004</v>
      </c>
      <c r="Q81" s="5"/>
      <c r="R81" s="5"/>
      <c r="S81" s="1"/>
      <c r="T81" s="1">
        <f t="shared" si="27"/>
        <v>10</v>
      </c>
      <c r="U81" s="1">
        <f t="shared" si="28"/>
        <v>6.892205205237893</v>
      </c>
      <c r="V81" s="1">
        <v>16.797799999999999</v>
      </c>
      <c r="W81" s="1">
        <v>21.542999999999999</v>
      </c>
      <c r="X81" s="1">
        <v>26.135000000000002</v>
      </c>
      <c r="Y81" s="1">
        <v>22.135200000000001</v>
      </c>
      <c r="Z81" s="1">
        <v>18.871600000000001</v>
      </c>
      <c r="AA81" s="1">
        <v>17.966200000000001</v>
      </c>
      <c r="AB81" s="1"/>
      <c r="AC81" s="1">
        <f t="shared" si="25"/>
        <v>57</v>
      </c>
      <c r="AD81" s="1">
        <f t="shared" si="29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4" t="s">
        <v>118</v>
      </c>
      <c r="B82" s="14" t="s">
        <v>38</v>
      </c>
      <c r="C82" s="14"/>
      <c r="D82" s="14"/>
      <c r="E82" s="14"/>
      <c r="F82" s="14"/>
      <c r="G82" s="15">
        <v>0</v>
      </c>
      <c r="H82" s="14">
        <v>60</v>
      </c>
      <c r="I82" s="14" t="s">
        <v>32</v>
      </c>
      <c r="J82" s="14"/>
      <c r="K82" s="14">
        <f t="shared" si="22"/>
        <v>0</v>
      </c>
      <c r="L82" s="14">
        <f t="shared" si="26"/>
        <v>0</v>
      </c>
      <c r="M82" s="14"/>
      <c r="N82" s="14">
        <v>0</v>
      </c>
      <c r="O82" s="14">
        <f t="shared" si="23"/>
        <v>0</v>
      </c>
      <c r="P82" s="16"/>
      <c r="Q82" s="16"/>
      <c r="R82" s="16"/>
      <c r="S82" s="14"/>
      <c r="T82" s="14" t="e">
        <f t="shared" si="27"/>
        <v>#DIV/0!</v>
      </c>
      <c r="U82" s="14" t="e">
        <f t="shared" si="28"/>
        <v>#DIV/0!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 t="s">
        <v>53</v>
      </c>
      <c r="AC82" s="14">
        <f t="shared" si="25"/>
        <v>0</v>
      </c>
      <c r="AD82" s="14">
        <f t="shared" si="29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119</v>
      </c>
      <c r="B83" s="10" t="s">
        <v>38</v>
      </c>
      <c r="C83" s="10"/>
      <c r="D83" s="10">
        <v>408</v>
      </c>
      <c r="E83" s="10">
        <v>408</v>
      </c>
      <c r="F83" s="10"/>
      <c r="G83" s="11">
        <v>0</v>
      </c>
      <c r="H83" s="10" t="e">
        <v>#N/A</v>
      </c>
      <c r="I83" s="12" t="s">
        <v>63</v>
      </c>
      <c r="J83" s="10">
        <v>408</v>
      </c>
      <c r="K83" s="10">
        <f t="shared" si="22"/>
        <v>0</v>
      </c>
      <c r="L83" s="10">
        <f t="shared" si="26"/>
        <v>0</v>
      </c>
      <c r="M83" s="10">
        <v>408</v>
      </c>
      <c r="N83" s="10"/>
      <c r="O83" s="10">
        <f t="shared" si="23"/>
        <v>0</v>
      </c>
      <c r="P83" s="13"/>
      <c r="Q83" s="13"/>
      <c r="R83" s="13"/>
      <c r="S83" s="10"/>
      <c r="T83" s="10" t="e">
        <f t="shared" si="27"/>
        <v>#DIV/0!</v>
      </c>
      <c r="U83" s="10" t="e">
        <f t="shared" si="28"/>
        <v>#DIV/0!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/>
      <c r="AC83" s="10">
        <f t="shared" si="25"/>
        <v>0</v>
      </c>
      <c r="AD83" s="10">
        <f t="shared" si="29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120</v>
      </c>
      <c r="B84" s="10" t="s">
        <v>38</v>
      </c>
      <c r="C84" s="10"/>
      <c r="D84" s="10">
        <v>124</v>
      </c>
      <c r="E84" s="10">
        <v>124</v>
      </c>
      <c r="F84" s="10"/>
      <c r="G84" s="11">
        <v>0</v>
      </c>
      <c r="H84" s="10" t="e">
        <v>#N/A</v>
      </c>
      <c r="I84" s="12" t="s">
        <v>63</v>
      </c>
      <c r="J84" s="10">
        <v>124</v>
      </c>
      <c r="K84" s="10">
        <f t="shared" si="22"/>
        <v>0</v>
      </c>
      <c r="L84" s="10">
        <f t="shared" si="26"/>
        <v>0</v>
      </c>
      <c r="M84" s="10">
        <v>124</v>
      </c>
      <c r="N84" s="10"/>
      <c r="O84" s="10">
        <f t="shared" si="23"/>
        <v>0</v>
      </c>
      <c r="P84" s="13"/>
      <c r="Q84" s="13"/>
      <c r="R84" s="13"/>
      <c r="S84" s="10"/>
      <c r="T84" s="10" t="e">
        <f t="shared" si="27"/>
        <v>#DIV/0!</v>
      </c>
      <c r="U84" s="10" t="e">
        <f t="shared" si="28"/>
        <v>#DIV/0!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/>
      <c r="AC84" s="10">
        <f t="shared" si="25"/>
        <v>0</v>
      </c>
      <c r="AD84" s="10">
        <f t="shared" si="29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4" t="s">
        <v>121</v>
      </c>
      <c r="B85" s="14" t="s">
        <v>38</v>
      </c>
      <c r="C85" s="14"/>
      <c r="D85" s="14"/>
      <c r="E85" s="14"/>
      <c r="F85" s="14"/>
      <c r="G85" s="15">
        <v>0</v>
      </c>
      <c r="H85" s="14">
        <v>50</v>
      </c>
      <c r="I85" s="14" t="s">
        <v>32</v>
      </c>
      <c r="J85" s="14"/>
      <c r="K85" s="14">
        <f t="shared" si="22"/>
        <v>0</v>
      </c>
      <c r="L85" s="14">
        <f t="shared" si="26"/>
        <v>0</v>
      </c>
      <c r="M85" s="14"/>
      <c r="N85" s="14">
        <v>0</v>
      </c>
      <c r="O85" s="14">
        <f t="shared" si="23"/>
        <v>0</v>
      </c>
      <c r="P85" s="16"/>
      <c r="Q85" s="16"/>
      <c r="R85" s="16"/>
      <c r="S85" s="14"/>
      <c r="T85" s="14" t="e">
        <f t="shared" si="27"/>
        <v>#DIV/0!</v>
      </c>
      <c r="U85" s="14" t="e">
        <f t="shared" si="28"/>
        <v>#DIV/0!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 t="s">
        <v>53</v>
      </c>
      <c r="AC85" s="14">
        <f t="shared" si="25"/>
        <v>0</v>
      </c>
      <c r="AD85" s="14">
        <f t="shared" si="29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4" t="s">
        <v>122</v>
      </c>
      <c r="B86" s="14" t="s">
        <v>38</v>
      </c>
      <c r="C86" s="14"/>
      <c r="D86" s="14"/>
      <c r="E86" s="14"/>
      <c r="F86" s="14"/>
      <c r="G86" s="15">
        <v>0</v>
      </c>
      <c r="H86" s="14">
        <v>50</v>
      </c>
      <c r="I86" s="14" t="s">
        <v>32</v>
      </c>
      <c r="J86" s="14"/>
      <c r="K86" s="14">
        <f t="shared" si="22"/>
        <v>0</v>
      </c>
      <c r="L86" s="14">
        <f t="shared" si="26"/>
        <v>0</v>
      </c>
      <c r="M86" s="14"/>
      <c r="N86" s="14">
        <v>0</v>
      </c>
      <c r="O86" s="14">
        <f t="shared" si="23"/>
        <v>0</v>
      </c>
      <c r="P86" s="16"/>
      <c r="Q86" s="16"/>
      <c r="R86" s="16"/>
      <c r="S86" s="14"/>
      <c r="T86" s="14" t="e">
        <f t="shared" si="27"/>
        <v>#DIV/0!</v>
      </c>
      <c r="U86" s="14" t="e">
        <f t="shared" si="28"/>
        <v>#DIV/0!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 t="s">
        <v>53</v>
      </c>
      <c r="AC86" s="14">
        <f t="shared" si="25"/>
        <v>0</v>
      </c>
      <c r="AD86" s="14">
        <f t="shared" si="29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4" t="s">
        <v>123</v>
      </c>
      <c r="B87" s="14" t="s">
        <v>38</v>
      </c>
      <c r="C87" s="14"/>
      <c r="D87" s="14">
        <v>360</v>
      </c>
      <c r="E87" s="14">
        <v>360</v>
      </c>
      <c r="F87" s="14"/>
      <c r="G87" s="15">
        <v>0</v>
      </c>
      <c r="H87" s="14">
        <v>30</v>
      </c>
      <c r="I87" s="14" t="s">
        <v>32</v>
      </c>
      <c r="J87" s="14">
        <v>362</v>
      </c>
      <c r="K87" s="14">
        <f t="shared" si="22"/>
        <v>-2</v>
      </c>
      <c r="L87" s="14">
        <f t="shared" si="26"/>
        <v>0</v>
      </c>
      <c r="M87" s="14">
        <v>360</v>
      </c>
      <c r="N87" s="14">
        <v>0</v>
      </c>
      <c r="O87" s="14">
        <f t="shared" si="23"/>
        <v>0</v>
      </c>
      <c r="P87" s="16"/>
      <c r="Q87" s="16"/>
      <c r="R87" s="16"/>
      <c r="S87" s="14"/>
      <c r="T87" s="14" t="e">
        <f t="shared" si="27"/>
        <v>#DIV/0!</v>
      </c>
      <c r="U87" s="14" t="e">
        <f t="shared" si="28"/>
        <v>#DIV/0!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 t="s">
        <v>53</v>
      </c>
      <c r="AC87" s="14">
        <f t="shared" si="25"/>
        <v>0</v>
      </c>
      <c r="AD87" s="14">
        <f t="shared" si="29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4" t="s">
        <v>124</v>
      </c>
      <c r="B88" s="14" t="s">
        <v>38</v>
      </c>
      <c r="C88" s="14"/>
      <c r="D88" s="14"/>
      <c r="E88" s="14"/>
      <c r="F88" s="14"/>
      <c r="G88" s="15">
        <v>0</v>
      </c>
      <c r="H88" s="14">
        <v>55</v>
      </c>
      <c r="I88" s="14" t="s">
        <v>32</v>
      </c>
      <c r="J88" s="14"/>
      <c r="K88" s="14">
        <f t="shared" si="22"/>
        <v>0</v>
      </c>
      <c r="L88" s="14">
        <f t="shared" si="26"/>
        <v>0</v>
      </c>
      <c r="M88" s="14"/>
      <c r="N88" s="14">
        <v>0</v>
      </c>
      <c r="O88" s="14">
        <f t="shared" si="23"/>
        <v>0</v>
      </c>
      <c r="P88" s="16"/>
      <c r="Q88" s="16"/>
      <c r="R88" s="16"/>
      <c r="S88" s="14"/>
      <c r="T88" s="14" t="e">
        <f t="shared" si="27"/>
        <v>#DIV/0!</v>
      </c>
      <c r="U88" s="14" t="e">
        <f t="shared" si="28"/>
        <v>#DIV/0!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 t="s">
        <v>53</v>
      </c>
      <c r="AC88" s="14">
        <f t="shared" si="25"/>
        <v>0</v>
      </c>
      <c r="AD88" s="14">
        <f t="shared" si="29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4" t="s">
        <v>125</v>
      </c>
      <c r="B89" s="14" t="s">
        <v>38</v>
      </c>
      <c r="C89" s="14"/>
      <c r="D89" s="14"/>
      <c r="E89" s="14"/>
      <c r="F89" s="14"/>
      <c r="G89" s="15">
        <v>0</v>
      </c>
      <c r="H89" s="14">
        <v>40</v>
      </c>
      <c r="I89" s="14" t="s">
        <v>32</v>
      </c>
      <c r="J89" s="14"/>
      <c r="K89" s="14">
        <f t="shared" si="22"/>
        <v>0</v>
      </c>
      <c r="L89" s="14">
        <f t="shared" si="26"/>
        <v>0</v>
      </c>
      <c r="M89" s="14"/>
      <c r="N89" s="14">
        <v>0</v>
      </c>
      <c r="O89" s="14">
        <f t="shared" si="23"/>
        <v>0</v>
      </c>
      <c r="P89" s="16"/>
      <c r="Q89" s="16"/>
      <c r="R89" s="16"/>
      <c r="S89" s="14"/>
      <c r="T89" s="14" t="e">
        <f t="shared" si="27"/>
        <v>#DIV/0!</v>
      </c>
      <c r="U89" s="14" t="e">
        <f t="shared" si="28"/>
        <v>#DIV/0!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 t="s">
        <v>53</v>
      </c>
      <c r="AC89" s="14">
        <f t="shared" si="25"/>
        <v>0</v>
      </c>
      <c r="AD89" s="14">
        <f t="shared" si="29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126</v>
      </c>
      <c r="B90" s="1" t="s">
        <v>38</v>
      </c>
      <c r="C90" s="1">
        <v>137</v>
      </c>
      <c r="D90" s="1"/>
      <c r="E90" s="1">
        <v>56</v>
      </c>
      <c r="F90" s="1">
        <v>65</v>
      </c>
      <c r="G90" s="6">
        <v>0.4</v>
      </c>
      <c r="H90" s="1">
        <v>50</v>
      </c>
      <c r="I90" s="1" t="s">
        <v>32</v>
      </c>
      <c r="J90" s="1">
        <v>61</v>
      </c>
      <c r="K90" s="1">
        <f t="shared" si="22"/>
        <v>-5</v>
      </c>
      <c r="L90" s="1">
        <f t="shared" si="26"/>
        <v>56</v>
      </c>
      <c r="M90" s="1"/>
      <c r="N90" s="1">
        <v>37</v>
      </c>
      <c r="O90" s="1">
        <f t="shared" si="23"/>
        <v>11.2</v>
      </c>
      <c r="P90" s="5">
        <f>10*O90-N90-F90</f>
        <v>10</v>
      </c>
      <c r="Q90" s="5"/>
      <c r="R90" s="5"/>
      <c r="S90" s="1"/>
      <c r="T90" s="1">
        <f t="shared" si="27"/>
        <v>10</v>
      </c>
      <c r="U90" s="1">
        <f t="shared" si="28"/>
        <v>9.1071428571428577</v>
      </c>
      <c r="V90" s="1">
        <v>13</v>
      </c>
      <c r="W90" s="1">
        <v>9.4</v>
      </c>
      <c r="X90" s="1">
        <v>8.6</v>
      </c>
      <c r="Y90" s="1">
        <v>16.8</v>
      </c>
      <c r="Z90" s="1">
        <v>11.4</v>
      </c>
      <c r="AA90" s="1">
        <v>3.4</v>
      </c>
      <c r="AB90" s="1" t="s">
        <v>107</v>
      </c>
      <c r="AC90" s="1">
        <f t="shared" si="25"/>
        <v>4</v>
      </c>
      <c r="AD90" s="1">
        <f t="shared" si="29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127</v>
      </c>
      <c r="B91" s="10" t="s">
        <v>38</v>
      </c>
      <c r="C91" s="10"/>
      <c r="D91" s="10">
        <v>252</v>
      </c>
      <c r="E91" s="10">
        <v>252</v>
      </c>
      <c r="F91" s="10"/>
      <c r="G91" s="11">
        <v>0</v>
      </c>
      <c r="H91" s="10" t="e">
        <v>#N/A</v>
      </c>
      <c r="I91" s="12" t="s">
        <v>63</v>
      </c>
      <c r="J91" s="10">
        <v>252</v>
      </c>
      <c r="K91" s="10">
        <f t="shared" si="22"/>
        <v>0</v>
      </c>
      <c r="L91" s="10">
        <f t="shared" si="26"/>
        <v>0</v>
      </c>
      <c r="M91" s="10">
        <v>252</v>
      </c>
      <c r="N91" s="10"/>
      <c r="O91" s="10">
        <f t="shared" si="23"/>
        <v>0</v>
      </c>
      <c r="P91" s="13"/>
      <c r="Q91" s="13"/>
      <c r="R91" s="13"/>
      <c r="S91" s="10"/>
      <c r="T91" s="10" t="e">
        <f t="shared" si="27"/>
        <v>#DIV/0!</v>
      </c>
      <c r="U91" s="10" t="e">
        <f t="shared" si="28"/>
        <v>#DIV/0!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/>
      <c r="AC91" s="10">
        <f t="shared" si="25"/>
        <v>0</v>
      </c>
      <c r="AD91" s="10">
        <f t="shared" si="29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128</v>
      </c>
      <c r="B92" s="10" t="s">
        <v>38</v>
      </c>
      <c r="C92" s="10"/>
      <c r="D92" s="10">
        <v>252</v>
      </c>
      <c r="E92" s="10">
        <v>252</v>
      </c>
      <c r="F92" s="10"/>
      <c r="G92" s="11">
        <v>0</v>
      </c>
      <c r="H92" s="10" t="e">
        <v>#N/A</v>
      </c>
      <c r="I92" s="12" t="s">
        <v>63</v>
      </c>
      <c r="J92" s="10">
        <v>252</v>
      </c>
      <c r="K92" s="10">
        <f t="shared" si="22"/>
        <v>0</v>
      </c>
      <c r="L92" s="10">
        <f t="shared" si="26"/>
        <v>0</v>
      </c>
      <c r="M92" s="10">
        <v>252</v>
      </c>
      <c r="N92" s="10"/>
      <c r="O92" s="10">
        <f t="shared" si="23"/>
        <v>0</v>
      </c>
      <c r="P92" s="13"/>
      <c r="Q92" s="13"/>
      <c r="R92" s="13"/>
      <c r="S92" s="10"/>
      <c r="T92" s="10" t="e">
        <f t="shared" si="27"/>
        <v>#DIV/0!</v>
      </c>
      <c r="U92" s="10" t="e">
        <f t="shared" si="28"/>
        <v>#DIV/0!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/>
      <c r="AC92" s="10">
        <f t="shared" si="25"/>
        <v>0</v>
      </c>
      <c r="AD92" s="10">
        <f t="shared" si="29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129</v>
      </c>
      <c r="B93" s="1" t="s">
        <v>38</v>
      </c>
      <c r="C93" s="1">
        <v>4</v>
      </c>
      <c r="D93" s="1"/>
      <c r="E93" s="1">
        <v>2</v>
      </c>
      <c r="F93" s="1"/>
      <c r="G93" s="6">
        <v>0.11</v>
      </c>
      <c r="H93" s="1">
        <v>150</v>
      </c>
      <c r="I93" s="1" t="s">
        <v>32</v>
      </c>
      <c r="J93" s="1">
        <v>1</v>
      </c>
      <c r="K93" s="1">
        <f t="shared" si="22"/>
        <v>1</v>
      </c>
      <c r="L93" s="1">
        <f t="shared" si="26"/>
        <v>2</v>
      </c>
      <c r="M93" s="1"/>
      <c r="N93" s="1">
        <v>0</v>
      </c>
      <c r="O93" s="1">
        <f t="shared" si="23"/>
        <v>0.4</v>
      </c>
      <c r="P93" s="5">
        <v>10</v>
      </c>
      <c r="Q93" s="5"/>
      <c r="R93" s="5"/>
      <c r="S93" s="1"/>
      <c r="T93" s="1">
        <f t="shared" si="27"/>
        <v>25</v>
      </c>
      <c r="U93" s="1">
        <f t="shared" si="28"/>
        <v>0</v>
      </c>
      <c r="V93" s="1">
        <v>0.2</v>
      </c>
      <c r="W93" s="1">
        <v>0.4</v>
      </c>
      <c r="X93" s="1">
        <v>2.4</v>
      </c>
      <c r="Y93" s="1">
        <v>2.8</v>
      </c>
      <c r="Z93" s="1">
        <v>1.4</v>
      </c>
      <c r="AA93" s="1">
        <v>2.2000000000000002</v>
      </c>
      <c r="AB93" s="1"/>
      <c r="AC93" s="1">
        <f t="shared" si="25"/>
        <v>1</v>
      </c>
      <c r="AD93" s="1">
        <f t="shared" si="29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8" t="s">
        <v>130</v>
      </c>
      <c r="B94" s="1" t="s">
        <v>38</v>
      </c>
      <c r="C94" s="1"/>
      <c r="D94" s="1"/>
      <c r="E94" s="1"/>
      <c r="F94" s="1"/>
      <c r="G94" s="6">
        <v>0.06</v>
      </c>
      <c r="H94" s="1">
        <v>60</v>
      </c>
      <c r="I94" s="1" t="s">
        <v>32</v>
      </c>
      <c r="J94" s="1"/>
      <c r="K94" s="1">
        <f t="shared" si="22"/>
        <v>0</v>
      </c>
      <c r="L94" s="1">
        <f t="shared" si="26"/>
        <v>0</v>
      </c>
      <c r="M94" s="1"/>
      <c r="N94" s="18"/>
      <c r="O94" s="1">
        <f t="shared" si="23"/>
        <v>0</v>
      </c>
      <c r="P94" s="19">
        <v>50</v>
      </c>
      <c r="Q94" s="19"/>
      <c r="R94" s="5"/>
      <c r="S94" s="1"/>
      <c r="T94" s="1" t="e">
        <f t="shared" si="27"/>
        <v>#DIV/0!</v>
      </c>
      <c r="U94" s="1" t="e">
        <f t="shared" si="28"/>
        <v>#DIV/0!</v>
      </c>
      <c r="V94" s="1">
        <v>0</v>
      </c>
      <c r="W94" s="1">
        <v>0</v>
      </c>
      <c r="X94" s="1">
        <v>0</v>
      </c>
      <c r="Y94" s="1">
        <v>0</v>
      </c>
      <c r="Z94" s="1">
        <v>-0.4</v>
      </c>
      <c r="AA94" s="1">
        <v>-0.4</v>
      </c>
      <c r="AB94" s="18" t="s">
        <v>131</v>
      </c>
      <c r="AC94" s="1">
        <f t="shared" si="25"/>
        <v>3</v>
      </c>
      <c r="AD94" s="1">
        <f t="shared" si="29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8" t="s">
        <v>132</v>
      </c>
      <c r="B95" s="1" t="s">
        <v>38</v>
      </c>
      <c r="C95" s="1"/>
      <c r="D95" s="1"/>
      <c r="E95" s="1"/>
      <c r="F95" s="1"/>
      <c r="G95" s="6">
        <v>0.15</v>
      </c>
      <c r="H95" s="1">
        <v>60</v>
      </c>
      <c r="I95" s="1" t="s">
        <v>32</v>
      </c>
      <c r="J95" s="1"/>
      <c r="K95" s="1">
        <f t="shared" si="22"/>
        <v>0</v>
      </c>
      <c r="L95" s="1">
        <f t="shared" si="26"/>
        <v>0</v>
      </c>
      <c r="M95" s="1"/>
      <c r="N95" s="18"/>
      <c r="O95" s="1">
        <f t="shared" si="23"/>
        <v>0</v>
      </c>
      <c r="P95" s="19">
        <v>20</v>
      </c>
      <c r="Q95" s="19"/>
      <c r="R95" s="5"/>
      <c r="S95" s="1"/>
      <c r="T95" s="1" t="e">
        <f t="shared" si="27"/>
        <v>#DIV/0!</v>
      </c>
      <c r="U95" s="1" t="e">
        <f t="shared" si="28"/>
        <v>#DIV/0!</v>
      </c>
      <c r="V95" s="1">
        <v>0</v>
      </c>
      <c r="W95" s="1">
        <v>-0.2</v>
      </c>
      <c r="X95" s="1">
        <v>-0.2</v>
      </c>
      <c r="Y95" s="1">
        <v>0</v>
      </c>
      <c r="Z95" s="1">
        <v>-1.4</v>
      </c>
      <c r="AA95" s="1">
        <v>-1.4</v>
      </c>
      <c r="AB95" s="18" t="s">
        <v>131</v>
      </c>
      <c r="AC95" s="1">
        <f t="shared" si="25"/>
        <v>3</v>
      </c>
      <c r="AD95" s="1">
        <f t="shared" si="29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133</v>
      </c>
      <c r="B96" s="1" t="s">
        <v>31</v>
      </c>
      <c r="C96" s="1">
        <v>96.156000000000006</v>
      </c>
      <c r="D96" s="1"/>
      <c r="E96" s="1">
        <v>25.125</v>
      </c>
      <c r="F96" s="1">
        <v>68.381</v>
      </c>
      <c r="G96" s="6">
        <v>1</v>
      </c>
      <c r="H96" s="1">
        <v>55</v>
      </c>
      <c r="I96" s="1" t="s">
        <v>32</v>
      </c>
      <c r="J96" s="1">
        <v>25</v>
      </c>
      <c r="K96" s="1">
        <f t="shared" si="22"/>
        <v>0.125</v>
      </c>
      <c r="L96" s="1">
        <f t="shared" si="26"/>
        <v>25.125</v>
      </c>
      <c r="M96" s="1"/>
      <c r="N96" s="1">
        <v>0</v>
      </c>
      <c r="O96" s="1">
        <f t="shared" si="23"/>
        <v>5.0250000000000004</v>
      </c>
      <c r="P96" s="5"/>
      <c r="Q96" s="5"/>
      <c r="R96" s="5"/>
      <c r="S96" s="1"/>
      <c r="T96" s="1">
        <f t="shared" si="27"/>
        <v>13.608159203980099</v>
      </c>
      <c r="U96" s="1">
        <f t="shared" si="28"/>
        <v>13.608159203980099</v>
      </c>
      <c r="V96" s="1">
        <v>3.9198</v>
      </c>
      <c r="W96" s="1">
        <v>2.6518000000000002</v>
      </c>
      <c r="X96" s="1">
        <v>3.4409999999999998</v>
      </c>
      <c r="Y96" s="1">
        <v>4.2414000000000014</v>
      </c>
      <c r="Z96" s="1">
        <v>3.6093999999999999</v>
      </c>
      <c r="AA96" s="1">
        <v>3.8849999999999998</v>
      </c>
      <c r="AB96" s="24" t="s">
        <v>36</v>
      </c>
      <c r="AC96" s="1">
        <f t="shared" si="25"/>
        <v>0</v>
      </c>
      <c r="AD96" s="1">
        <f t="shared" si="29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0" t="s">
        <v>134</v>
      </c>
      <c r="B97" s="10" t="s">
        <v>38</v>
      </c>
      <c r="C97" s="10"/>
      <c r="D97" s="10">
        <v>280</v>
      </c>
      <c r="E97" s="10">
        <v>280</v>
      </c>
      <c r="F97" s="10"/>
      <c r="G97" s="11">
        <v>0</v>
      </c>
      <c r="H97" s="10" t="e">
        <v>#N/A</v>
      </c>
      <c r="I97" s="12" t="s">
        <v>63</v>
      </c>
      <c r="J97" s="10">
        <v>280</v>
      </c>
      <c r="K97" s="10">
        <f t="shared" si="22"/>
        <v>0</v>
      </c>
      <c r="L97" s="10">
        <f t="shared" si="26"/>
        <v>0</v>
      </c>
      <c r="M97" s="10">
        <v>280</v>
      </c>
      <c r="N97" s="10"/>
      <c r="O97" s="10">
        <f t="shared" si="23"/>
        <v>0</v>
      </c>
      <c r="P97" s="13"/>
      <c r="Q97" s="13"/>
      <c r="R97" s="13"/>
      <c r="S97" s="10"/>
      <c r="T97" s="10" t="e">
        <f t="shared" si="27"/>
        <v>#DIV/0!</v>
      </c>
      <c r="U97" s="10" t="e">
        <f t="shared" si="28"/>
        <v>#DIV/0!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/>
      <c r="AC97" s="10">
        <f t="shared" si="25"/>
        <v>0</v>
      </c>
      <c r="AD97" s="10">
        <f t="shared" si="29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135</v>
      </c>
      <c r="B98" s="1" t="s">
        <v>38</v>
      </c>
      <c r="C98" s="1">
        <v>42</v>
      </c>
      <c r="D98" s="1">
        <v>300</v>
      </c>
      <c r="E98" s="1">
        <v>304</v>
      </c>
      <c r="F98" s="1">
        <v>28</v>
      </c>
      <c r="G98" s="6">
        <v>0.4</v>
      </c>
      <c r="H98" s="1">
        <v>55</v>
      </c>
      <c r="I98" s="1" t="s">
        <v>32</v>
      </c>
      <c r="J98" s="1">
        <v>304</v>
      </c>
      <c r="K98" s="1">
        <f t="shared" si="22"/>
        <v>0</v>
      </c>
      <c r="L98" s="1">
        <f t="shared" si="26"/>
        <v>14</v>
      </c>
      <c r="M98" s="1">
        <v>290</v>
      </c>
      <c r="N98" s="1">
        <v>0</v>
      </c>
      <c r="O98" s="1">
        <f t="shared" si="23"/>
        <v>2.8</v>
      </c>
      <c r="P98" s="5"/>
      <c r="Q98" s="5"/>
      <c r="R98" s="5"/>
      <c r="S98" s="1"/>
      <c r="T98" s="1">
        <f t="shared" si="27"/>
        <v>10</v>
      </c>
      <c r="U98" s="1">
        <f t="shared" si="28"/>
        <v>10</v>
      </c>
      <c r="V98" s="1">
        <v>3</v>
      </c>
      <c r="W98" s="1">
        <v>3.4</v>
      </c>
      <c r="X98" s="1">
        <v>4.8</v>
      </c>
      <c r="Y98" s="1">
        <v>4.5999999999999996</v>
      </c>
      <c r="Z98" s="1">
        <v>3.6</v>
      </c>
      <c r="AA98" s="1">
        <v>4</v>
      </c>
      <c r="AB98" s="1"/>
      <c r="AC98" s="1">
        <f t="shared" si="25"/>
        <v>0</v>
      </c>
      <c r="AD98" s="1">
        <f t="shared" si="29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136</v>
      </c>
      <c r="B99" s="1" t="s">
        <v>31</v>
      </c>
      <c r="C99" s="1">
        <v>78.626000000000005</v>
      </c>
      <c r="D99" s="1"/>
      <c r="E99" s="1">
        <v>12.041</v>
      </c>
      <c r="F99" s="1">
        <v>65.245000000000005</v>
      </c>
      <c r="G99" s="6">
        <v>1</v>
      </c>
      <c r="H99" s="1">
        <v>55</v>
      </c>
      <c r="I99" s="1" t="s">
        <v>32</v>
      </c>
      <c r="J99" s="1">
        <v>12.8</v>
      </c>
      <c r="K99" s="1">
        <f t="shared" si="22"/>
        <v>-0.75900000000000034</v>
      </c>
      <c r="L99" s="1">
        <f t="shared" si="26"/>
        <v>12.041</v>
      </c>
      <c r="M99" s="1"/>
      <c r="N99" s="1">
        <v>0</v>
      </c>
      <c r="O99" s="1">
        <f t="shared" si="23"/>
        <v>2.4081999999999999</v>
      </c>
      <c r="P99" s="5"/>
      <c r="Q99" s="5"/>
      <c r="R99" s="5"/>
      <c r="S99" s="1"/>
      <c r="T99" s="1">
        <f t="shared" si="27"/>
        <v>27.092849431110377</v>
      </c>
      <c r="U99" s="1">
        <f t="shared" si="28"/>
        <v>27.092849431110377</v>
      </c>
      <c r="V99" s="1">
        <v>1.61</v>
      </c>
      <c r="W99" s="1">
        <v>2.9380000000000002</v>
      </c>
      <c r="X99" s="1">
        <v>5.3197999999999999</v>
      </c>
      <c r="Y99" s="1">
        <v>3.4447999999999999</v>
      </c>
      <c r="Z99" s="1">
        <v>2.8946000000000001</v>
      </c>
      <c r="AA99" s="1">
        <v>3.8723999999999998</v>
      </c>
      <c r="AB99" s="25" t="s">
        <v>36</v>
      </c>
      <c r="AC99" s="1">
        <f t="shared" si="25"/>
        <v>0</v>
      </c>
      <c r="AD99" s="1">
        <f t="shared" si="29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137</v>
      </c>
      <c r="B100" s="1" t="s">
        <v>38</v>
      </c>
      <c r="C100" s="1">
        <v>31</v>
      </c>
      <c r="D100" s="1">
        <v>23</v>
      </c>
      <c r="E100" s="1">
        <v>25</v>
      </c>
      <c r="F100" s="1">
        <v>19</v>
      </c>
      <c r="G100" s="6">
        <v>0.4</v>
      </c>
      <c r="H100" s="1">
        <v>55</v>
      </c>
      <c r="I100" s="1" t="s">
        <v>32</v>
      </c>
      <c r="J100" s="1">
        <v>27</v>
      </c>
      <c r="K100" s="1">
        <f t="shared" si="22"/>
        <v>-2</v>
      </c>
      <c r="L100" s="1">
        <f t="shared" si="26"/>
        <v>25</v>
      </c>
      <c r="M100" s="1"/>
      <c r="N100" s="1">
        <v>31.599999999999991</v>
      </c>
      <c r="O100" s="1">
        <f t="shared" si="23"/>
        <v>5</v>
      </c>
      <c r="P100" s="5"/>
      <c r="Q100" s="5"/>
      <c r="R100" s="5"/>
      <c r="S100" s="1"/>
      <c r="T100" s="1">
        <f t="shared" si="27"/>
        <v>10.119999999999999</v>
      </c>
      <c r="U100" s="1">
        <f t="shared" si="28"/>
        <v>10.119999999999999</v>
      </c>
      <c r="V100" s="1">
        <v>5.6</v>
      </c>
      <c r="W100" s="1">
        <v>3.8</v>
      </c>
      <c r="X100" s="1">
        <v>3.8</v>
      </c>
      <c r="Y100" s="1">
        <v>4.4000000000000004</v>
      </c>
      <c r="Z100" s="1">
        <v>3.6</v>
      </c>
      <c r="AA100" s="1">
        <v>4.2</v>
      </c>
      <c r="AB100" s="1"/>
      <c r="AC100" s="1">
        <f t="shared" si="25"/>
        <v>0</v>
      </c>
      <c r="AD100" s="1">
        <f t="shared" si="29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138</v>
      </c>
      <c r="B101" s="1" t="s">
        <v>31</v>
      </c>
      <c r="C101" s="1">
        <v>104.661</v>
      </c>
      <c r="D101" s="1">
        <v>68.512</v>
      </c>
      <c r="E101" s="1">
        <v>82.238</v>
      </c>
      <c r="F101" s="1">
        <v>64.721000000000004</v>
      </c>
      <c r="G101" s="6">
        <v>1</v>
      </c>
      <c r="H101" s="1">
        <v>50</v>
      </c>
      <c r="I101" s="1" t="s">
        <v>32</v>
      </c>
      <c r="J101" s="1">
        <v>78.900000000000006</v>
      </c>
      <c r="K101" s="1">
        <f t="shared" si="22"/>
        <v>3.3379999999999939</v>
      </c>
      <c r="L101" s="1">
        <f t="shared" si="26"/>
        <v>82.238</v>
      </c>
      <c r="M101" s="1"/>
      <c r="N101" s="1">
        <v>16.271200000000022</v>
      </c>
      <c r="O101" s="1">
        <f t="shared" si="23"/>
        <v>16.447600000000001</v>
      </c>
      <c r="P101" s="5">
        <f t="shared" ref="P101" si="30">10*O101-N101-F101</f>
        <v>83.483799999999974</v>
      </c>
      <c r="Q101" s="5"/>
      <c r="R101" s="5"/>
      <c r="S101" s="1"/>
      <c r="T101" s="1">
        <f t="shared" si="27"/>
        <v>10</v>
      </c>
      <c r="U101" s="1">
        <f t="shared" si="28"/>
        <v>4.9242564264695163</v>
      </c>
      <c r="V101" s="1">
        <v>13.263199999999999</v>
      </c>
      <c r="W101" s="1">
        <v>12.966200000000001</v>
      </c>
      <c r="X101" s="1">
        <v>16.4056</v>
      </c>
      <c r="Y101" s="1">
        <v>14.2028</v>
      </c>
      <c r="Z101" s="1">
        <v>11.8278</v>
      </c>
      <c r="AA101" s="1">
        <v>13.8352</v>
      </c>
      <c r="AB101" s="1"/>
      <c r="AC101" s="1">
        <f t="shared" si="25"/>
        <v>83</v>
      </c>
      <c r="AD101" s="1">
        <f t="shared" si="29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139</v>
      </c>
      <c r="B102" s="10" t="s">
        <v>38</v>
      </c>
      <c r="C102" s="10"/>
      <c r="D102" s="10">
        <v>30</v>
      </c>
      <c r="E102" s="10">
        <v>30</v>
      </c>
      <c r="F102" s="10"/>
      <c r="G102" s="11">
        <v>0</v>
      </c>
      <c r="H102" s="10" t="e">
        <v>#N/A</v>
      </c>
      <c r="I102" s="12" t="s">
        <v>63</v>
      </c>
      <c r="J102" s="10">
        <v>30</v>
      </c>
      <c r="K102" s="10">
        <f t="shared" ref="K102:K118" si="31">E102-J102</f>
        <v>0</v>
      </c>
      <c r="L102" s="10">
        <f t="shared" si="26"/>
        <v>0</v>
      </c>
      <c r="M102" s="10">
        <v>30</v>
      </c>
      <c r="N102" s="10"/>
      <c r="O102" s="10">
        <f t="shared" ref="O102:O118" si="32">L102/5</f>
        <v>0</v>
      </c>
      <c r="P102" s="13"/>
      <c r="Q102" s="13"/>
      <c r="R102" s="13"/>
      <c r="S102" s="10"/>
      <c r="T102" s="10" t="e">
        <f t="shared" si="27"/>
        <v>#DIV/0!</v>
      </c>
      <c r="U102" s="10" t="e">
        <f t="shared" si="28"/>
        <v>#DIV/0!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/>
      <c r="AC102" s="10">
        <f t="shared" ref="AC102:AD118" si="33">ROUND(P102*G102,0)</f>
        <v>0</v>
      </c>
      <c r="AD102" s="10">
        <f t="shared" si="29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21" t="s">
        <v>140</v>
      </c>
      <c r="B103" s="21" t="s">
        <v>31</v>
      </c>
      <c r="C103" s="21">
        <v>2956.482</v>
      </c>
      <c r="D103" s="21">
        <v>2097.81</v>
      </c>
      <c r="E103" s="21">
        <v>2169.8809999999999</v>
      </c>
      <c r="F103" s="21">
        <v>2364.6840000000002</v>
      </c>
      <c r="G103" s="22">
        <v>1</v>
      </c>
      <c r="H103" s="21">
        <v>60</v>
      </c>
      <c r="I103" s="21" t="s">
        <v>32</v>
      </c>
      <c r="J103" s="21">
        <v>2131.3000000000002</v>
      </c>
      <c r="K103" s="21">
        <f t="shared" si="31"/>
        <v>38.580999999999676</v>
      </c>
      <c r="L103" s="21">
        <f t="shared" si="26"/>
        <v>2169.8809999999999</v>
      </c>
      <c r="M103" s="21"/>
      <c r="N103" s="21">
        <v>0</v>
      </c>
      <c r="O103" s="21">
        <f t="shared" si="32"/>
        <v>433.97619999999995</v>
      </c>
      <c r="P103" s="23">
        <f>6*O103-N103-F103</f>
        <v>239.17319999999927</v>
      </c>
      <c r="Q103" s="23"/>
      <c r="R103" s="23"/>
      <c r="S103" s="21"/>
      <c r="T103" s="21">
        <f t="shared" si="27"/>
        <v>5.9999999999999991</v>
      </c>
      <c r="U103" s="21">
        <f t="shared" si="28"/>
        <v>5.4488794546797736</v>
      </c>
      <c r="V103" s="21">
        <v>501.67160000000001</v>
      </c>
      <c r="W103" s="21">
        <v>523.95659999999998</v>
      </c>
      <c r="X103" s="21">
        <v>519.32219999999995</v>
      </c>
      <c r="Y103" s="21">
        <v>502.08580000000001</v>
      </c>
      <c r="Z103" s="21">
        <v>522.57939999999996</v>
      </c>
      <c r="AA103" s="21">
        <v>519.28980000000001</v>
      </c>
      <c r="AB103" s="21" t="s">
        <v>61</v>
      </c>
      <c r="AC103" s="21">
        <f t="shared" si="33"/>
        <v>239</v>
      </c>
      <c r="AD103" s="21">
        <f t="shared" si="29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0" t="s">
        <v>141</v>
      </c>
      <c r="B104" s="10" t="s">
        <v>38</v>
      </c>
      <c r="C104" s="10"/>
      <c r="D104" s="10">
        <v>30</v>
      </c>
      <c r="E104" s="10">
        <v>30</v>
      </c>
      <c r="F104" s="10"/>
      <c r="G104" s="11">
        <v>0</v>
      </c>
      <c r="H104" s="10" t="e">
        <v>#N/A</v>
      </c>
      <c r="I104" s="12" t="s">
        <v>63</v>
      </c>
      <c r="J104" s="10">
        <v>30</v>
      </c>
      <c r="K104" s="10">
        <f t="shared" si="31"/>
        <v>0</v>
      </c>
      <c r="L104" s="10">
        <f t="shared" si="26"/>
        <v>0</v>
      </c>
      <c r="M104" s="10">
        <v>30</v>
      </c>
      <c r="N104" s="10"/>
      <c r="O104" s="10">
        <f t="shared" si="32"/>
        <v>0</v>
      </c>
      <c r="P104" s="13"/>
      <c r="Q104" s="13"/>
      <c r="R104" s="13"/>
      <c r="S104" s="10"/>
      <c r="T104" s="10" t="e">
        <f t="shared" si="27"/>
        <v>#DIV/0!</v>
      </c>
      <c r="U104" s="10" t="e">
        <f t="shared" si="28"/>
        <v>#DIV/0!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/>
      <c r="AC104" s="10">
        <f t="shared" si="33"/>
        <v>0</v>
      </c>
      <c r="AD104" s="10">
        <f t="shared" si="29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142</v>
      </c>
      <c r="B105" s="1" t="s">
        <v>38</v>
      </c>
      <c r="C105" s="1">
        <v>17</v>
      </c>
      <c r="D105" s="1">
        <v>30</v>
      </c>
      <c r="E105" s="1">
        <v>44</v>
      </c>
      <c r="F105" s="1">
        <v>2</v>
      </c>
      <c r="G105" s="6">
        <v>0.3</v>
      </c>
      <c r="H105" s="1">
        <v>40</v>
      </c>
      <c r="I105" s="1" t="s">
        <v>32</v>
      </c>
      <c r="J105" s="1">
        <v>44</v>
      </c>
      <c r="K105" s="1">
        <f t="shared" si="31"/>
        <v>0</v>
      </c>
      <c r="L105" s="1">
        <f t="shared" si="26"/>
        <v>14</v>
      </c>
      <c r="M105" s="1">
        <v>30</v>
      </c>
      <c r="N105" s="1">
        <v>0</v>
      </c>
      <c r="O105" s="1">
        <f t="shared" si="32"/>
        <v>2.8</v>
      </c>
      <c r="P105" s="5">
        <f>7*O105-N105-F105</f>
        <v>17.599999999999998</v>
      </c>
      <c r="Q105" s="5"/>
      <c r="R105" s="5"/>
      <c r="S105" s="1"/>
      <c r="T105" s="1">
        <f t="shared" si="27"/>
        <v>7</v>
      </c>
      <c r="U105" s="1">
        <f t="shared" si="28"/>
        <v>0.7142857142857143</v>
      </c>
      <c r="V105" s="1">
        <v>1</v>
      </c>
      <c r="W105" s="1">
        <v>0.8</v>
      </c>
      <c r="X105" s="1">
        <v>2.2000000000000002</v>
      </c>
      <c r="Y105" s="1">
        <v>2.2000000000000002</v>
      </c>
      <c r="Z105" s="1">
        <v>4</v>
      </c>
      <c r="AA105" s="1">
        <v>4.4000000000000004</v>
      </c>
      <c r="AB105" s="1"/>
      <c r="AC105" s="1">
        <f t="shared" si="33"/>
        <v>5</v>
      </c>
      <c r="AD105" s="1">
        <f t="shared" si="29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143</v>
      </c>
      <c r="B106" s="1" t="s">
        <v>31</v>
      </c>
      <c r="C106" s="1">
        <v>1980.521</v>
      </c>
      <c r="D106" s="1">
        <v>1440.335</v>
      </c>
      <c r="E106" s="1">
        <v>1498.5170000000001</v>
      </c>
      <c r="F106" s="1">
        <v>1733.6089999999999</v>
      </c>
      <c r="G106" s="6">
        <v>1</v>
      </c>
      <c r="H106" s="1">
        <v>60</v>
      </c>
      <c r="I106" s="1" t="s">
        <v>32</v>
      </c>
      <c r="J106" s="1">
        <v>1486.8</v>
      </c>
      <c r="K106" s="1">
        <f t="shared" si="31"/>
        <v>11.717000000000098</v>
      </c>
      <c r="L106" s="1">
        <f t="shared" si="26"/>
        <v>1498.5170000000001</v>
      </c>
      <c r="M106" s="1"/>
      <c r="N106" s="1">
        <v>527.69184000000041</v>
      </c>
      <c r="O106" s="1">
        <f t="shared" si="32"/>
        <v>299.70339999999999</v>
      </c>
      <c r="P106" s="5">
        <f t="shared" ref="P106:P111" si="34">10*O106-N106-F106</f>
        <v>735.73315999999932</v>
      </c>
      <c r="Q106" s="5"/>
      <c r="R106" s="5"/>
      <c r="S106" s="1"/>
      <c r="T106" s="1">
        <f t="shared" si="27"/>
        <v>10</v>
      </c>
      <c r="U106" s="1">
        <f t="shared" si="28"/>
        <v>7.5451290842880008</v>
      </c>
      <c r="V106" s="1">
        <v>297.55700000000002</v>
      </c>
      <c r="W106" s="1">
        <v>318.17020000000002</v>
      </c>
      <c r="X106" s="1">
        <v>323.8784</v>
      </c>
      <c r="Y106" s="1">
        <v>322.85840000000002</v>
      </c>
      <c r="Z106" s="1">
        <v>164.011</v>
      </c>
      <c r="AA106" s="1">
        <v>300.75639999999999</v>
      </c>
      <c r="AB106" s="1"/>
      <c r="AC106" s="1">
        <f t="shared" si="33"/>
        <v>736</v>
      </c>
      <c r="AD106" s="1">
        <f t="shared" si="29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4" t="s">
        <v>144</v>
      </c>
      <c r="B107" s="14" t="s">
        <v>38</v>
      </c>
      <c r="C107" s="14">
        <v>13</v>
      </c>
      <c r="D107" s="14"/>
      <c r="E107" s="14">
        <v>-1</v>
      </c>
      <c r="F107" s="14"/>
      <c r="G107" s="15">
        <v>0</v>
      </c>
      <c r="H107" s="14">
        <v>60</v>
      </c>
      <c r="I107" s="14" t="s">
        <v>32</v>
      </c>
      <c r="J107" s="14">
        <v>2</v>
      </c>
      <c r="K107" s="14">
        <f t="shared" si="31"/>
        <v>-3</v>
      </c>
      <c r="L107" s="14">
        <f t="shared" si="26"/>
        <v>-1</v>
      </c>
      <c r="M107" s="14"/>
      <c r="N107" s="14">
        <v>0</v>
      </c>
      <c r="O107" s="14">
        <f t="shared" si="32"/>
        <v>-0.2</v>
      </c>
      <c r="P107" s="16"/>
      <c r="Q107" s="16"/>
      <c r="R107" s="16"/>
      <c r="S107" s="14"/>
      <c r="T107" s="14">
        <f t="shared" si="27"/>
        <v>0</v>
      </c>
      <c r="U107" s="14">
        <f t="shared" si="28"/>
        <v>0</v>
      </c>
      <c r="V107" s="14">
        <v>0.4</v>
      </c>
      <c r="W107" s="14">
        <v>0.2</v>
      </c>
      <c r="X107" s="14">
        <v>0.6</v>
      </c>
      <c r="Y107" s="14">
        <v>0.4</v>
      </c>
      <c r="Z107" s="14">
        <v>0.2</v>
      </c>
      <c r="AA107" s="14">
        <v>0.6</v>
      </c>
      <c r="AB107" s="26" t="s">
        <v>53</v>
      </c>
      <c r="AC107" s="14">
        <f t="shared" si="33"/>
        <v>0</v>
      </c>
      <c r="AD107" s="14">
        <f t="shared" si="29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20" t="s">
        <v>145</v>
      </c>
      <c r="B108" s="1" t="s">
        <v>31</v>
      </c>
      <c r="C108" s="1">
        <v>2023.6980000000001</v>
      </c>
      <c r="D108" s="1">
        <v>7386.93</v>
      </c>
      <c r="E108" s="20">
        <v>3462.2759999999998</v>
      </c>
      <c r="F108" s="1">
        <v>5642.3329999999996</v>
      </c>
      <c r="G108" s="6">
        <v>1</v>
      </c>
      <c r="H108" s="1">
        <v>60</v>
      </c>
      <c r="I108" s="1" t="s">
        <v>32</v>
      </c>
      <c r="J108" s="1">
        <v>3398.25</v>
      </c>
      <c r="K108" s="1">
        <f t="shared" si="31"/>
        <v>64.02599999999984</v>
      </c>
      <c r="L108" s="1">
        <f t="shared" si="26"/>
        <v>3462.2759999999998</v>
      </c>
      <c r="M108" s="1"/>
      <c r="N108" s="1">
        <v>0</v>
      </c>
      <c r="O108" s="1">
        <f t="shared" si="32"/>
        <v>692.45519999999999</v>
      </c>
      <c r="P108" s="5">
        <v>1900</v>
      </c>
      <c r="Q108" s="5">
        <f>700*1.5</f>
        <v>1050</v>
      </c>
      <c r="R108" s="5"/>
      <c r="S108" s="1"/>
      <c r="T108" s="1">
        <f t="shared" si="27"/>
        <v>12.408503828117688</v>
      </c>
      <c r="U108" s="1">
        <f t="shared" si="28"/>
        <v>8.1483004243451411</v>
      </c>
      <c r="V108" s="1">
        <v>628.04840000000002</v>
      </c>
      <c r="W108" s="1">
        <v>780.17520000000002</v>
      </c>
      <c r="X108" s="1">
        <v>679.13739999999996</v>
      </c>
      <c r="Y108" s="1">
        <v>534.42139999999995</v>
      </c>
      <c r="Z108" s="1">
        <v>650.33320000000003</v>
      </c>
      <c r="AA108" s="1">
        <v>648.43380000000002</v>
      </c>
      <c r="AB108" s="1" t="s">
        <v>160</v>
      </c>
      <c r="AC108" s="1">
        <f t="shared" si="33"/>
        <v>1900</v>
      </c>
      <c r="AD108" s="1">
        <f t="shared" si="29"/>
        <v>1050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20" t="s">
        <v>146</v>
      </c>
      <c r="B109" s="1" t="s">
        <v>31</v>
      </c>
      <c r="C109" s="1">
        <v>747.63199999999995</v>
      </c>
      <c r="D109" s="1">
        <v>5169.66</v>
      </c>
      <c r="E109" s="17">
        <f>2714.149+E29</f>
        <v>2736.4009999999998</v>
      </c>
      <c r="F109" s="1">
        <v>2824.0590000000002</v>
      </c>
      <c r="G109" s="6">
        <v>1</v>
      </c>
      <c r="H109" s="1">
        <v>60</v>
      </c>
      <c r="I109" s="1" t="s">
        <v>32</v>
      </c>
      <c r="J109" s="1">
        <v>2661.58</v>
      </c>
      <c r="K109" s="1">
        <f t="shared" si="31"/>
        <v>74.820999999999913</v>
      </c>
      <c r="L109" s="1">
        <f t="shared" si="26"/>
        <v>2736.4009999999998</v>
      </c>
      <c r="M109" s="1"/>
      <c r="N109" s="1">
        <v>2554.5553599999989</v>
      </c>
      <c r="O109" s="1">
        <f t="shared" si="32"/>
        <v>547.28019999999992</v>
      </c>
      <c r="P109" s="5">
        <v>640</v>
      </c>
      <c r="Q109" s="5">
        <f>550*1.5</f>
        <v>825</v>
      </c>
      <c r="R109" s="5"/>
      <c r="S109" s="1"/>
      <c r="T109" s="1">
        <f t="shared" si="27"/>
        <v>12.504772436495967</v>
      </c>
      <c r="U109" s="1">
        <f t="shared" si="28"/>
        <v>9.8278986888252131</v>
      </c>
      <c r="V109" s="1">
        <v>557.71539999999993</v>
      </c>
      <c r="W109" s="1">
        <v>582.10500000000002</v>
      </c>
      <c r="X109" s="1">
        <v>392.33499999999998</v>
      </c>
      <c r="Y109" s="1">
        <v>332.48180000000002</v>
      </c>
      <c r="Z109" s="1">
        <v>353.2792</v>
      </c>
      <c r="AA109" s="1">
        <v>341.12279999999998</v>
      </c>
      <c r="AB109" s="1" t="s">
        <v>147</v>
      </c>
      <c r="AC109" s="1">
        <f t="shared" si="33"/>
        <v>640</v>
      </c>
      <c r="AD109" s="1">
        <f t="shared" si="29"/>
        <v>825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148</v>
      </c>
      <c r="B110" s="1" t="s">
        <v>31</v>
      </c>
      <c r="C110" s="1">
        <v>292.048</v>
      </c>
      <c r="D110" s="1"/>
      <c r="E110" s="1">
        <v>67.233000000000004</v>
      </c>
      <c r="F110" s="1">
        <v>215.559</v>
      </c>
      <c r="G110" s="6">
        <v>1</v>
      </c>
      <c r="H110" s="1">
        <v>55</v>
      </c>
      <c r="I110" s="1" t="s">
        <v>32</v>
      </c>
      <c r="J110" s="1">
        <v>67.7</v>
      </c>
      <c r="K110" s="1">
        <f t="shared" si="31"/>
        <v>-0.46699999999999875</v>
      </c>
      <c r="L110" s="1">
        <f t="shared" si="26"/>
        <v>67.233000000000004</v>
      </c>
      <c r="M110" s="1"/>
      <c r="N110" s="1">
        <v>0</v>
      </c>
      <c r="O110" s="1">
        <f t="shared" si="32"/>
        <v>13.4466</v>
      </c>
      <c r="P110" s="5"/>
      <c r="Q110" s="5"/>
      <c r="R110" s="5"/>
      <c r="S110" s="1"/>
      <c r="T110" s="1">
        <f t="shared" si="27"/>
        <v>16.030743831154343</v>
      </c>
      <c r="U110" s="1">
        <f t="shared" si="28"/>
        <v>16.030743831154343</v>
      </c>
      <c r="V110" s="1">
        <v>16.135999999999999</v>
      </c>
      <c r="W110" s="1">
        <v>15.342599999999999</v>
      </c>
      <c r="X110" s="1">
        <v>2.6404000000000001</v>
      </c>
      <c r="Y110" s="1">
        <v>6.3579999999999997</v>
      </c>
      <c r="Z110" s="1">
        <v>30.818200000000001</v>
      </c>
      <c r="AA110" s="1">
        <v>24.4602</v>
      </c>
      <c r="AB110" s="1" t="s">
        <v>149</v>
      </c>
      <c r="AC110" s="1">
        <f t="shared" si="33"/>
        <v>0</v>
      </c>
      <c r="AD110" s="1">
        <f t="shared" si="29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150</v>
      </c>
      <c r="B111" s="1" t="s">
        <v>31</v>
      </c>
      <c r="C111" s="1">
        <v>286.471</v>
      </c>
      <c r="D111" s="1"/>
      <c r="E111" s="1">
        <v>118.27200000000001</v>
      </c>
      <c r="F111" s="1">
        <v>153.744</v>
      </c>
      <c r="G111" s="6">
        <v>1</v>
      </c>
      <c r="H111" s="1">
        <v>55</v>
      </c>
      <c r="I111" s="1" t="s">
        <v>32</v>
      </c>
      <c r="J111" s="1">
        <v>116.1</v>
      </c>
      <c r="K111" s="1">
        <f t="shared" si="31"/>
        <v>2.1720000000000113</v>
      </c>
      <c r="L111" s="1">
        <f t="shared" si="26"/>
        <v>118.27200000000001</v>
      </c>
      <c r="M111" s="1"/>
      <c r="N111" s="1">
        <v>53.60620000000003</v>
      </c>
      <c r="O111" s="1">
        <f t="shared" si="32"/>
        <v>23.654400000000003</v>
      </c>
      <c r="P111" s="5">
        <f t="shared" si="34"/>
        <v>29.19380000000001</v>
      </c>
      <c r="Q111" s="5"/>
      <c r="R111" s="5"/>
      <c r="S111" s="1"/>
      <c r="T111" s="1">
        <f t="shared" si="27"/>
        <v>10</v>
      </c>
      <c r="U111" s="1">
        <f t="shared" si="28"/>
        <v>8.7658194669913421</v>
      </c>
      <c r="V111" s="1">
        <v>24.453199999999999</v>
      </c>
      <c r="W111" s="1">
        <v>16.128</v>
      </c>
      <c r="X111" s="1">
        <v>2.9266000000000001</v>
      </c>
      <c r="Y111" s="1">
        <v>0</v>
      </c>
      <c r="Z111" s="1">
        <v>30.5228</v>
      </c>
      <c r="AA111" s="1">
        <v>30.5228</v>
      </c>
      <c r="AB111" s="1" t="s">
        <v>149</v>
      </c>
      <c r="AC111" s="1">
        <f t="shared" si="33"/>
        <v>29</v>
      </c>
      <c r="AD111" s="1">
        <f t="shared" si="29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151</v>
      </c>
      <c r="B112" s="1" t="s">
        <v>31</v>
      </c>
      <c r="C112" s="1">
        <v>250.72399999999999</v>
      </c>
      <c r="D112" s="1"/>
      <c r="E112" s="1">
        <v>48.353999999999999</v>
      </c>
      <c r="F112" s="1">
        <v>195.71299999999999</v>
      </c>
      <c r="G112" s="6">
        <v>1</v>
      </c>
      <c r="H112" s="1">
        <v>55</v>
      </c>
      <c r="I112" s="1" t="s">
        <v>32</v>
      </c>
      <c r="J112" s="1">
        <v>46.6</v>
      </c>
      <c r="K112" s="1">
        <f t="shared" si="31"/>
        <v>1.7539999999999978</v>
      </c>
      <c r="L112" s="1">
        <f t="shared" si="26"/>
        <v>48.353999999999999</v>
      </c>
      <c r="M112" s="1"/>
      <c r="N112" s="1">
        <v>0</v>
      </c>
      <c r="O112" s="1">
        <f t="shared" si="32"/>
        <v>9.6707999999999998</v>
      </c>
      <c r="P112" s="5"/>
      <c r="Q112" s="5"/>
      <c r="R112" s="5"/>
      <c r="S112" s="1"/>
      <c r="T112" s="1">
        <f t="shared" si="27"/>
        <v>20.237519129751416</v>
      </c>
      <c r="U112" s="1">
        <f t="shared" si="28"/>
        <v>20.237519129751416</v>
      </c>
      <c r="V112" s="1">
        <v>9.3829999999999991</v>
      </c>
      <c r="W112" s="1">
        <v>8.8468</v>
      </c>
      <c r="X112" s="1">
        <v>3.4876</v>
      </c>
      <c r="Y112" s="1">
        <v>4.8423999999999996</v>
      </c>
      <c r="Z112" s="1">
        <v>23.718599999999999</v>
      </c>
      <c r="AA112" s="1">
        <v>20.491599999999998</v>
      </c>
      <c r="AB112" s="25" t="s">
        <v>36</v>
      </c>
      <c r="AC112" s="1">
        <f t="shared" si="33"/>
        <v>0</v>
      </c>
      <c r="AD112" s="1">
        <f t="shared" si="29"/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4" t="s">
        <v>152</v>
      </c>
      <c r="B113" s="14" t="s">
        <v>31</v>
      </c>
      <c r="C113" s="14"/>
      <c r="D113" s="14"/>
      <c r="E113" s="14"/>
      <c r="F113" s="14"/>
      <c r="G113" s="15">
        <v>0</v>
      </c>
      <c r="H113" s="14">
        <v>60</v>
      </c>
      <c r="I113" s="14" t="s">
        <v>32</v>
      </c>
      <c r="J113" s="14"/>
      <c r="K113" s="14">
        <f t="shared" si="31"/>
        <v>0</v>
      </c>
      <c r="L113" s="14">
        <f t="shared" si="26"/>
        <v>0</v>
      </c>
      <c r="M113" s="14"/>
      <c r="N113" s="14">
        <v>0</v>
      </c>
      <c r="O113" s="14">
        <f t="shared" si="32"/>
        <v>0</v>
      </c>
      <c r="P113" s="16"/>
      <c r="Q113" s="16"/>
      <c r="R113" s="16"/>
      <c r="S113" s="14"/>
      <c r="T113" s="14" t="e">
        <f t="shared" si="27"/>
        <v>#DIV/0!</v>
      </c>
      <c r="U113" s="14" t="e">
        <f t="shared" si="28"/>
        <v>#DIV/0!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 t="s">
        <v>53</v>
      </c>
      <c r="AC113" s="14">
        <f t="shared" si="33"/>
        <v>0</v>
      </c>
      <c r="AD113" s="14">
        <f t="shared" si="29"/>
        <v>0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0" t="s">
        <v>153</v>
      </c>
      <c r="B114" s="10" t="s">
        <v>38</v>
      </c>
      <c r="C114" s="10"/>
      <c r="D114" s="10">
        <v>350</v>
      </c>
      <c r="E114" s="10">
        <v>350</v>
      </c>
      <c r="F114" s="10"/>
      <c r="G114" s="11">
        <v>0</v>
      </c>
      <c r="H114" s="10" t="e">
        <v>#N/A</v>
      </c>
      <c r="I114" s="12" t="s">
        <v>63</v>
      </c>
      <c r="J114" s="10">
        <v>350</v>
      </c>
      <c r="K114" s="10">
        <f t="shared" si="31"/>
        <v>0</v>
      </c>
      <c r="L114" s="10">
        <f t="shared" si="26"/>
        <v>0</v>
      </c>
      <c r="M114" s="10">
        <v>350</v>
      </c>
      <c r="N114" s="10"/>
      <c r="O114" s="10">
        <f t="shared" si="32"/>
        <v>0</v>
      </c>
      <c r="P114" s="13"/>
      <c r="Q114" s="13"/>
      <c r="R114" s="13"/>
      <c r="S114" s="10"/>
      <c r="T114" s="10" t="e">
        <f t="shared" si="27"/>
        <v>#DIV/0!</v>
      </c>
      <c r="U114" s="10" t="e">
        <f t="shared" si="28"/>
        <v>#DIV/0!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/>
      <c r="AC114" s="10">
        <f t="shared" si="33"/>
        <v>0</v>
      </c>
      <c r="AD114" s="10">
        <f t="shared" si="29"/>
        <v>0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0" t="s">
        <v>154</v>
      </c>
      <c r="B115" s="10" t="s">
        <v>38</v>
      </c>
      <c r="C115" s="10"/>
      <c r="D115" s="10">
        <v>360</v>
      </c>
      <c r="E115" s="10">
        <v>360</v>
      </c>
      <c r="F115" s="10"/>
      <c r="G115" s="11">
        <v>0</v>
      </c>
      <c r="H115" s="10" t="e">
        <v>#N/A</v>
      </c>
      <c r="I115" s="12" t="s">
        <v>63</v>
      </c>
      <c r="J115" s="10">
        <v>360</v>
      </c>
      <c r="K115" s="10">
        <f t="shared" si="31"/>
        <v>0</v>
      </c>
      <c r="L115" s="10">
        <f t="shared" si="26"/>
        <v>0</v>
      </c>
      <c r="M115" s="10">
        <v>360</v>
      </c>
      <c r="N115" s="10"/>
      <c r="O115" s="10">
        <f t="shared" si="32"/>
        <v>0</v>
      </c>
      <c r="P115" s="13"/>
      <c r="Q115" s="13"/>
      <c r="R115" s="13"/>
      <c r="S115" s="10"/>
      <c r="T115" s="10" t="e">
        <f t="shared" si="27"/>
        <v>#DIV/0!</v>
      </c>
      <c r="U115" s="10" t="e">
        <f t="shared" si="28"/>
        <v>#DIV/0!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/>
      <c r="AC115" s="10">
        <f t="shared" si="33"/>
        <v>0</v>
      </c>
      <c r="AD115" s="10">
        <f t="shared" si="29"/>
        <v>0</v>
      </c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0" t="s">
        <v>155</v>
      </c>
      <c r="B116" s="10" t="s">
        <v>38</v>
      </c>
      <c r="C116" s="10"/>
      <c r="D116" s="10">
        <v>30</v>
      </c>
      <c r="E116" s="10">
        <v>30</v>
      </c>
      <c r="F116" s="10"/>
      <c r="G116" s="11">
        <v>0</v>
      </c>
      <c r="H116" s="10" t="e">
        <v>#N/A</v>
      </c>
      <c r="I116" s="12" t="s">
        <v>63</v>
      </c>
      <c r="J116" s="10">
        <v>31</v>
      </c>
      <c r="K116" s="10">
        <f t="shared" si="31"/>
        <v>-1</v>
      </c>
      <c r="L116" s="10">
        <f t="shared" si="26"/>
        <v>0</v>
      </c>
      <c r="M116" s="10">
        <v>30</v>
      </c>
      <c r="N116" s="10"/>
      <c r="O116" s="10">
        <f t="shared" si="32"/>
        <v>0</v>
      </c>
      <c r="P116" s="13"/>
      <c r="Q116" s="13"/>
      <c r="R116" s="13"/>
      <c r="S116" s="10"/>
      <c r="T116" s="10" t="e">
        <f t="shared" si="27"/>
        <v>#DIV/0!</v>
      </c>
      <c r="U116" s="10" t="e">
        <f t="shared" si="28"/>
        <v>#DIV/0!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/>
      <c r="AC116" s="10">
        <f t="shared" si="33"/>
        <v>0</v>
      </c>
      <c r="AD116" s="10">
        <f t="shared" si="29"/>
        <v>0</v>
      </c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 t="s">
        <v>156</v>
      </c>
      <c r="B117" s="1" t="s">
        <v>38</v>
      </c>
      <c r="C117" s="1">
        <v>82</v>
      </c>
      <c r="D117" s="1">
        <v>133</v>
      </c>
      <c r="E117" s="1">
        <v>58</v>
      </c>
      <c r="F117" s="1">
        <v>116</v>
      </c>
      <c r="G117" s="6">
        <v>0.3</v>
      </c>
      <c r="H117" s="1">
        <v>40</v>
      </c>
      <c r="I117" s="1" t="s">
        <v>32</v>
      </c>
      <c r="J117" s="1">
        <v>70</v>
      </c>
      <c r="K117" s="1">
        <f t="shared" si="31"/>
        <v>-12</v>
      </c>
      <c r="L117" s="1">
        <f t="shared" si="26"/>
        <v>58</v>
      </c>
      <c r="M117" s="1"/>
      <c r="N117" s="1">
        <v>121.8</v>
      </c>
      <c r="O117" s="1">
        <f t="shared" si="32"/>
        <v>11.6</v>
      </c>
      <c r="P117" s="5"/>
      <c r="Q117" s="5"/>
      <c r="R117" s="5"/>
      <c r="S117" s="1"/>
      <c r="T117" s="1">
        <f t="shared" si="27"/>
        <v>20.5</v>
      </c>
      <c r="U117" s="1">
        <f t="shared" si="28"/>
        <v>20.5</v>
      </c>
      <c r="V117" s="1">
        <v>24.4</v>
      </c>
      <c r="W117" s="1">
        <v>19.399999999999999</v>
      </c>
      <c r="X117" s="1">
        <v>8</v>
      </c>
      <c r="Y117" s="1">
        <v>14</v>
      </c>
      <c r="Z117" s="1">
        <v>11.4</v>
      </c>
      <c r="AA117" s="1">
        <v>5.4</v>
      </c>
      <c r="AB117" s="1" t="s">
        <v>149</v>
      </c>
      <c r="AC117" s="1">
        <f t="shared" si="33"/>
        <v>0</v>
      </c>
      <c r="AD117" s="1">
        <f t="shared" si="29"/>
        <v>0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 t="s">
        <v>157</v>
      </c>
      <c r="B118" s="1" t="s">
        <v>38</v>
      </c>
      <c r="C118" s="1">
        <v>89</v>
      </c>
      <c r="D118" s="1">
        <v>136</v>
      </c>
      <c r="E118" s="1">
        <v>76</v>
      </c>
      <c r="F118" s="1">
        <v>118</v>
      </c>
      <c r="G118" s="6">
        <v>0.3</v>
      </c>
      <c r="H118" s="1">
        <v>40</v>
      </c>
      <c r="I118" s="1" t="s">
        <v>32</v>
      </c>
      <c r="J118" s="1">
        <v>81</v>
      </c>
      <c r="K118" s="1">
        <f t="shared" si="31"/>
        <v>-5</v>
      </c>
      <c r="L118" s="1">
        <f t="shared" si="26"/>
        <v>76</v>
      </c>
      <c r="M118" s="1"/>
      <c r="N118" s="1">
        <v>85.800000000000011</v>
      </c>
      <c r="O118" s="1">
        <f t="shared" si="32"/>
        <v>15.2</v>
      </c>
      <c r="P118" s="5"/>
      <c r="Q118" s="5"/>
      <c r="R118" s="5"/>
      <c r="S118" s="1"/>
      <c r="T118" s="1">
        <f t="shared" si="27"/>
        <v>13.407894736842106</v>
      </c>
      <c r="U118" s="1">
        <f t="shared" si="28"/>
        <v>13.407894736842106</v>
      </c>
      <c r="V118" s="1">
        <v>22.8</v>
      </c>
      <c r="W118" s="1">
        <v>18.399999999999999</v>
      </c>
      <c r="X118" s="1">
        <v>9</v>
      </c>
      <c r="Y118" s="1">
        <v>14.2</v>
      </c>
      <c r="Z118" s="1">
        <v>10</v>
      </c>
      <c r="AA118" s="1">
        <v>4.4000000000000004</v>
      </c>
      <c r="AB118" s="1" t="s">
        <v>149</v>
      </c>
      <c r="AC118" s="1">
        <f t="shared" si="33"/>
        <v>0</v>
      </c>
      <c r="AD118" s="1">
        <f t="shared" si="29"/>
        <v>0</v>
      </c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C118" xr:uid="{68A18634-E78B-4DB0-9AE7-9041ABF72D8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2024-10-02T12:17:59Z</dcterms:created>
  <dcterms:modified xsi:type="dcterms:W3CDTF">2024-10-03T07:55:06Z</dcterms:modified>
</cp:coreProperties>
</file>