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3,10,24 ПОКОМ КИ филиалы\"/>
    </mc:Choice>
  </mc:AlternateContent>
  <xr:revisionPtr revIDLastSave="0" documentId="13_ncr:1_{0B82A269-3B6B-49C2-AEEC-CFAE7A9F929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9" i="1" l="1"/>
  <c r="P95" i="1" l="1"/>
  <c r="P30" i="1"/>
  <c r="P8" i="1"/>
  <c r="P25" i="1" l="1"/>
  <c r="E96" i="1" l="1"/>
  <c r="E5" i="1" s="1"/>
  <c r="AB10" i="1"/>
  <c r="AB11" i="1"/>
  <c r="AB12" i="1"/>
  <c r="AB14" i="1"/>
  <c r="AB16" i="1"/>
  <c r="AB21" i="1"/>
  <c r="AB23" i="1"/>
  <c r="AB31" i="1"/>
  <c r="AB32" i="1"/>
  <c r="AB35" i="1"/>
  <c r="AB40" i="1"/>
  <c r="AB42" i="1"/>
  <c r="AB44" i="1"/>
  <c r="AB45" i="1"/>
  <c r="AB46" i="1"/>
  <c r="AB50" i="1"/>
  <c r="AB51" i="1"/>
  <c r="AB52" i="1"/>
  <c r="AB56" i="1"/>
  <c r="AB58" i="1"/>
  <c r="AB62" i="1"/>
  <c r="AB65" i="1"/>
  <c r="AB66" i="1"/>
  <c r="AB71" i="1"/>
  <c r="AB72" i="1"/>
  <c r="AB73" i="1"/>
  <c r="AB75" i="1"/>
  <c r="AB76" i="1"/>
  <c r="AB77" i="1"/>
  <c r="AB78" i="1"/>
  <c r="AB79" i="1"/>
  <c r="AB80" i="1"/>
  <c r="AB82" i="1"/>
  <c r="AB89" i="1"/>
  <c r="AB91" i="1"/>
  <c r="AB97" i="1"/>
  <c r="AB101" i="1"/>
  <c r="L7" i="1"/>
  <c r="O7" i="1" s="1"/>
  <c r="AB7" i="1" s="1"/>
  <c r="L8" i="1"/>
  <c r="O8" i="1" s="1"/>
  <c r="L9" i="1"/>
  <c r="O9" i="1" s="1"/>
  <c r="AB9" i="1" s="1"/>
  <c r="L10" i="1"/>
  <c r="O10" i="1" s="1"/>
  <c r="S10" i="1" s="1"/>
  <c r="L11" i="1"/>
  <c r="O11" i="1" s="1"/>
  <c r="L12" i="1"/>
  <c r="O12" i="1" s="1"/>
  <c r="S12" i="1" s="1"/>
  <c r="L13" i="1"/>
  <c r="O13" i="1" s="1"/>
  <c r="AB13" i="1" s="1"/>
  <c r="L14" i="1"/>
  <c r="O14" i="1" s="1"/>
  <c r="S14" i="1" s="1"/>
  <c r="L15" i="1"/>
  <c r="O15" i="1" s="1"/>
  <c r="AB15" i="1" s="1"/>
  <c r="L16" i="1"/>
  <c r="O16" i="1" s="1"/>
  <c r="S16" i="1" s="1"/>
  <c r="L17" i="1"/>
  <c r="O17" i="1" s="1"/>
  <c r="P17" i="1" s="1"/>
  <c r="AB17" i="1" s="1"/>
  <c r="L18" i="1"/>
  <c r="O18" i="1" s="1"/>
  <c r="L19" i="1"/>
  <c r="O19" i="1" s="1"/>
  <c r="L20" i="1"/>
  <c r="O20" i="1" s="1"/>
  <c r="L21" i="1"/>
  <c r="O21" i="1" s="1"/>
  <c r="L22" i="1"/>
  <c r="O22" i="1" s="1"/>
  <c r="L23" i="1"/>
  <c r="O23" i="1" s="1"/>
  <c r="L24" i="1"/>
  <c r="O24" i="1" s="1"/>
  <c r="L25" i="1"/>
  <c r="O25" i="1" s="1"/>
  <c r="L26" i="1"/>
  <c r="O26" i="1" s="1"/>
  <c r="L27" i="1"/>
  <c r="O27" i="1" s="1"/>
  <c r="AB27" i="1" s="1"/>
  <c r="L28" i="1"/>
  <c r="O28" i="1" s="1"/>
  <c r="AB28" i="1" s="1"/>
  <c r="L29" i="1"/>
  <c r="O29" i="1" s="1"/>
  <c r="P29" i="1" s="1"/>
  <c r="AB29" i="1" s="1"/>
  <c r="L30" i="1"/>
  <c r="O30" i="1" s="1"/>
  <c r="L31" i="1"/>
  <c r="O31" i="1" s="1"/>
  <c r="L32" i="1"/>
  <c r="O32" i="1" s="1"/>
  <c r="S32" i="1" s="1"/>
  <c r="L33" i="1"/>
  <c r="O33" i="1" s="1"/>
  <c r="AB33" i="1" s="1"/>
  <c r="L34" i="1"/>
  <c r="O34" i="1" s="1"/>
  <c r="P34" i="1" s="1"/>
  <c r="AB34" i="1" s="1"/>
  <c r="L35" i="1"/>
  <c r="O35" i="1" s="1"/>
  <c r="L36" i="1"/>
  <c r="O36" i="1" s="1"/>
  <c r="L37" i="1"/>
  <c r="O37" i="1" s="1"/>
  <c r="P37" i="1" s="1"/>
  <c r="AB37" i="1" s="1"/>
  <c r="L38" i="1"/>
  <c r="O38" i="1" s="1"/>
  <c r="L39" i="1"/>
  <c r="O39" i="1" s="1"/>
  <c r="AB39" i="1" s="1"/>
  <c r="L40" i="1"/>
  <c r="O40" i="1" s="1"/>
  <c r="S40" i="1" s="1"/>
  <c r="L41" i="1"/>
  <c r="O41" i="1" s="1"/>
  <c r="AB41" i="1" s="1"/>
  <c r="L42" i="1"/>
  <c r="O42" i="1" s="1"/>
  <c r="S42" i="1" s="1"/>
  <c r="L43" i="1"/>
  <c r="O43" i="1" s="1"/>
  <c r="P43" i="1" s="1"/>
  <c r="AB43" i="1" s="1"/>
  <c r="L44" i="1"/>
  <c r="O44" i="1" s="1"/>
  <c r="S44" i="1" s="1"/>
  <c r="L45" i="1"/>
  <c r="O45" i="1" s="1"/>
  <c r="L46" i="1"/>
  <c r="O46" i="1" s="1"/>
  <c r="S46" i="1" s="1"/>
  <c r="L47" i="1"/>
  <c r="O47" i="1" s="1"/>
  <c r="P47" i="1" s="1"/>
  <c r="AB47" i="1" s="1"/>
  <c r="L48" i="1"/>
  <c r="O48" i="1" s="1"/>
  <c r="P48" i="1" s="1"/>
  <c r="AB48" i="1" s="1"/>
  <c r="L49" i="1"/>
  <c r="O49" i="1" s="1"/>
  <c r="AB49" i="1" s="1"/>
  <c r="L50" i="1"/>
  <c r="O50" i="1" s="1"/>
  <c r="S50" i="1" s="1"/>
  <c r="L51" i="1"/>
  <c r="O51" i="1" s="1"/>
  <c r="L52" i="1"/>
  <c r="O52" i="1" s="1"/>
  <c r="S52" i="1" s="1"/>
  <c r="L53" i="1"/>
  <c r="O53" i="1" s="1"/>
  <c r="P53" i="1" s="1"/>
  <c r="AB53" i="1" s="1"/>
  <c r="L54" i="1"/>
  <c r="O54" i="1" s="1"/>
  <c r="L55" i="1"/>
  <c r="O55" i="1" s="1"/>
  <c r="P55" i="1" s="1"/>
  <c r="AB55" i="1" s="1"/>
  <c r="L56" i="1"/>
  <c r="O56" i="1" s="1"/>
  <c r="S56" i="1" s="1"/>
  <c r="L57" i="1"/>
  <c r="O57" i="1" s="1"/>
  <c r="P57" i="1" s="1"/>
  <c r="AB57" i="1" s="1"/>
  <c r="L58" i="1"/>
  <c r="O58" i="1" s="1"/>
  <c r="S58" i="1" s="1"/>
  <c r="L59" i="1"/>
  <c r="O59" i="1" s="1"/>
  <c r="P59" i="1" s="1"/>
  <c r="AB59" i="1" s="1"/>
  <c r="L60" i="1"/>
  <c r="O60" i="1" s="1"/>
  <c r="L61" i="1"/>
  <c r="O61" i="1" s="1"/>
  <c r="AB61" i="1" s="1"/>
  <c r="L62" i="1"/>
  <c r="O62" i="1" s="1"/>
  <c r="S62" i="1" s="1"/>
  <c r="L63" i="1"/>
  <c r="O63" i="1" s="1"/>
  <c r="L64" i="1"/>
  <c r="O64" i="1" s="1"/>
  <c r="AB64" i="1" s="1"/>
  <c r="L65" i="1"/>
  <c r="O65" i="1" s="1"/>
  <c r="S65" i="1" s="1"/>
  <c r="L66" i="1"/>
  <c r="O66" i="1" s="1"/>
  <c r="S66" i="1" s="1"/>
  <c r="L67" i="1"/>
  <c r="O67" i="1" s="1"/>
  <c r="L68" i="1"/>
  <c r="O68" i="1" s="1"/>
  <c r="P68" i="1" s="1"/>
  <c r="AB68" i="1" s="1"/>
  <c r="L69" i="1"/>
  <c r="O69" i="1" s="1"/>
  <c r="L70" i="1"/>
  <c r="O70" i="1" s="1"/>
  <c r="P70" i="1" s="1"/>
  <c r="AB70" i="1" s="1"/>
  <c r="L71" i="1"/>
  <c r="O71" i="1" s="1"/>
  <c r="S71" i="1" s="1"/>
  <c r="L72" i="1"/>
  <c r="O72" i="1" s="1"/>
  <c r="S72" i="1" s="1"/>
  <c r="L73" i="1"/>
  <c r="O73" i="1" s="1"/>
  <c r="S73" i="1" s="1"/>
  <c r="L74" i="1"/>
  <c r="O74" i="1" s="1"/>
  <c r="L75" i="1"/>
  <c r="O75" i="1" s="1"/>
  <c r="S75" i="1" s="1"/>
  <c r="L76" i="1"/>
  <c r="O76" i="1" s="1"/>
  <c r="S76" i="1" s="1"/>
  <c r="L77" i="1"/>
  <c r="O77" i="1" s="1"/>
  <c r="S77" i="1" s="1"/>
  <c r="L78" i="1"/>
  <c r="O78" i="1" s="1"/>
  <c r="S78" i="1" s="1"/>
  <c r="L79" i="1"/>
  <c r="O79" i="1" s="1"/>
  <c r="S79" i="1" s="1"/>
  <c r="L80" i="1"/>
  <c r="O80" i="1" s="1"/>
  <c r="S80" i="1" s="1"/>
  <c r="L81" i="1"/>
  <c r="O81" i="1" s="1"/>
  <c r="L82" i="1"/>
  <c r="O82" i="1" s="1"/>
  <c r="L83" i="1"/>
  <c r="O83" i="1" s="1"/>
  <c r="L84" i="1"/>
  <c r="O84" i="1" s="1"/>
  <c r="AB84" i="1" s="1"/>
  <c r="L85" i="1"/>
  <c r="O85" i="1" s="1"/>
  <c r="L86" i="1"/>
  <c r="O86" i="1" s="1"/>
  <c r="AB86" i="1" s="1"/>
  <c r="L87" i="1"/>
  <c r="O87" i="1" s="1"/>
  <c r="L88" i="1"/>
  <c r="O88" i="1" s="1"/>
  <c r="P88" i="1" s="1"/>
  <c r="AB88" i="1" s="1"/>
  <c r="L89" i="1"/>
  <c r="O89" i="1" s="1"/>
  <c r="S89" i="1" s="1"/>
  <c r="L90" i="1"/>
  <c r="O90" i="1" s="1"/>
  <c r="L91" i="1"/>
  <c r="O91" i="1" s="1"/>
  <c r="S91" i="1" s="1"/>
  <c r="L92" i="1"/>
  <c r="O92" i="1" s="1"/>
  <c r="AB92" i="1" s="1"/>
  <c r="L93" i="1"/>
  <c r="O93" i="1" s="1"/>
  <c r="L94" i="1"/>
  <c r="O94" i="1" s="1"/>
  <c r="AB94" i="1" s="1"/>
  <c r="L95" i="1"/>
  <c r="O95" i="1" s="1"/>
  <c r="L97" i="1"/>
  <c r="O97" i="1" s="1"/>
  <c r="S97" i="1" s="1"/>
  <c r="L98" i="1"/>
  <c r="O98" i="1" s="1"/>
  <c r="L99" i="1"/>
  <c r="O99" i="1" s="1"/>
  <c r="L100" i="1"/>
  <c r="O100" i="1" s="1"/>
  <c r="L101" i="1"/>
  <c r="O101" i="1" s="1"/>
  <c r="S101" i="1" s="1"/>
  <c r="L102" i="1"/>
  <c r="O102" i="1" s="1"/>
  <c r="AB102" i="1" s="1"/>
  <c r="L103" i="1"/>
  <c r="O103" i="1" s="1"/>
  <c r="L6" i="1"/>
  <c r="K103" i="1"/>
  <c r="K102" i="1"/>
  <c r="K101" i="1"/>
  <c r="K100" i="1"/>
  <c r="K99" i="1"/>
  <c r="K98" i="1"/>
  <c r="K97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J5" i="1"/>
  <c r="F5" i="1"/>
  <c r="AB26" i="1" l="1"/>
  <c r="AB25" i="1"/>
  <c r="AB90" i="1"/>
  <c r="AB18" i="1"/>
  <c r="AB19" i="1"/>
  <c r="AB20" i="1"/>
  <c r="AB30" i="1"/>
  <c r="AB24" i="1"/>
  <c r="AB95" i="1"/>
  <c r="P93" i="1"/>
  <c r="AB93" i="1" s="1"/>
  <c r="AB87" i="1"/>
  <c r="AB85" i="1"/>
  <c r="AB83" i="1"/>
  <c r="AB81" i="1"/>
  <c r="P69" i="1"/>
  <c r="AB69" i="1" s="1"/>
  <c r="P67" i="1"/>
  <c r="AB67" i="1" s="1"/>
  <c r="AB63" i="1"/>
  <c r="AB103" i="1"/>
  <c r="AB99" i="1"/>
  <c r="K96" i="1"/>
  <c r="K5" i="1" s="1"/>
  <c r="L96" i="1"/>
  <c r="O96" i="1" s="1"/>
  <c r="AB8" i="1"/>
  <c r="AB22" i="1"/>
  <c r="AB36" i="1"/>
  <c r="P38" i="1"/>
  <c r="AB38" i="1" s="1"/>
  <c r="P54" i="1"/>
  <c r="AB54" i="1" s="1"/>
  <c r="P60" i="1"/>
  <c r="AB60" i="1" s="1"/>
  <c r="P74" i="1"/>
  <c r="AB74" i="1" s="1"/>
  <c r="AB98" i="1"/>
  <c r="AB100" i="1"/>
  <c r="S102" i="1"/>
  <c r="S94" i="1"/>
  <c r="S92" i="1"/>
  <c r="S88" i="1"/>
  <c r="S86" i="1"/>
  <c r="S84" i="1"/>
  <c r="S70" i="1"/>
  <c r="S68" i="1"/>
  <c r="S64" i="1"/>
  <c r="S48" i="1"/>
  <c r="S34" i="1"/>
  <c r="S28" i="1"/>
  <c r="S24" i="1"/>
  <c r="S18" i="1"/>
  <c r="T98" i="1"/>
  <c r="T102" i="1"/>
  <c r="T94" i="1"/>
  <c r="T100" i="1"/>
  <c r="T92" i="1"/>
  <c r="S61" i="1"/>
  <c r="T61" i="1"/>
  <c r="S59" i="1"/>
  <c r="T59" i="1"/>
  <c r="S57" i="1"/>
  <c r="T57" i="1"/>
  <c r="S55" i="1"/>
  <c r="T55" i="1"/>
  <c r="S53" i="1"/>
  <c r="T53" i="1"/>
  <c r="S51" i="1"/>
  <c r="T51" i="1"/>
  <c r="S49" i="1"/>
  <c r="T49" i="1"/>
  <c r="S47" i="1"/>
  <c r="T47" i="1"/>
  <c r="S45" i="1"/>
  <c r="T45" i="1"/>
  <c r="S43" i="1"/>
  <c r="T43" i="1"/>
  <c r="S41" i="1"/>
  <c r="T41" i="1"/>
  <c r="S39" i="1"/>
  <c r="T39" i="1"/>
  <c r="S37" i="1"/>
  <c r="T37" i="1"/>
  <c r="S35" i="1"/>
  <c r="T35" i="1"/>
  <c r="S33" i="1"/>
  <c r="T33" i="1"/>
  <c r="S31" i="1"/>
  <c r="T31" i="1"/>
  <c r="S29" i="1"/>
  <c r="T29" i="1"/>
  <c r="S27" i="1"/>
  <c r="T27" i="1"/>
  <c r="S25" i="1"/>
  <c r="T25" i="1"/>
  <c r="S23" i="1"/>
  <c r="T23" i="1"/>
  <c r="S21" i="1"/>
  <c r="T21" i="1"/>
  <c r="T19" i="1"/>
  <c r="S17" i="1"/>
  <c r="T17" i="1"/>
  <c r="S15" i="1"/>
  <c r="T15" i="1"/>
  <c r="S13" i="1"/>
  <c r="T13" i="1"/>
  <c r="S11" i="1"/>
  <c r="T11" i="1"/>
  <c r="S9" i="1"/>
  <c r="T9" i="1"/>
  <c r="S7" i="1"/>
  <c r="T7" i="1"/>
  <c r="T89" i="1"/>
  <c r="T85" i="1"/>
  <c r="T81" i="1"/>
  <c r="T77" i="1"/>
  <c r="T73" i="1"/>
  <c r="T69" i="1"/>
  <c r="T65" i="1"/>
  <c r="S82" i="1"/>
  <c r="T82" i="1"/>
  <c r="S90" i="1"/>
  <c r="T90" i="1"/>
  <c r="T103" i="1"/>
  <c r="T101" i="1"/>
  <c r="T99" i="1"/>
  <c r="T97" i="1"/>
  <c r="T95" i="1"/>
  <c r="T93" i="1"/>
  <c r="T91" i="1"/>
  <c r="T87" i="1"/>
  <c r="T83" i="1"/>
  <c r="T79" i="1"/>
  <c r="T75" i="1"/>
  <c r="T71" i="1"/>
  <c r="T67" i="1"/>
  <c r="T63" i="1"/>
  <c r="T88" i="1"/>
  <c r="T86" i="1"/>
  <c r="T84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O6" i="1"/>
  <c r="P6" i="1" s="1"/>
  <c r="AB6" i="1" s="1"/>
  <c r="S19" i="1" l="1"/>
  <c r="S26" i="1"/>
  <c r="S30" i="1"/>
  <c r="S20" i="1"/>
  <c r="S96" i="1"/>
  <c r="S38" i="1"/>
  <c r="S22" i="1"/>
  <c r="S60" i="1"/>
  <c r="S100" i="1"/>
  <c r="L5" i="1"/>
  <c r="T96" i="1"/>
  <c r="S8" i="1"/>
  <c r="S36" i="1"/>
  <c r="S54" i="1"/>
  <c r="S74" i="1"/>
  <c r="S98" i="1"/>
  <c r="S99" i="1"/>
  <c r="S103" i="1"/>
  <c r="S63" i="1"/>
  <c r="S67" i="1"/>
  <c r="S69" i="1"/>
  <c r="S81" i="1"/>
  <c r="S83" i="1"/>
  <c r="S85" i="1"/>
  <c r="S87" i="1"/>
  <c r="S93" i="1"/>
  <c r="S95" i="1"/>
  <c r="O5" i="1"/>
  <c r="T6" i="1"/>
  <c r="S6" i="1"/>
  <c r="P5" i="1" l="1"/>
  <c r="AB96" i="1"/>
  <c r="AB5" i="1" s="1"/>
</calcChain>
</file>

<file path=xl/sharedStrings.xml><?xml version="1.0" encoding="utf-8"?>
<sst xmlns="http://schemas.openxmlformats.org/spreadsheetml/2006/main" count="390" uniqueCount="147">
  <si>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</si>
  <si>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</si>
  <si>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</si>
  <si>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</si>
  <si>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</si>
  <si>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</si>
  <si>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</si>
  <si>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</si>
  <si>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</si>
  <si>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</si>
  <si>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</si>
  <si>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</si>
  <si>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</si>
  <si>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</si>
  <si>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</si>
  <si>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</si>
  <si>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</si>
  <si>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</si>
  <si>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</si>
  <si>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</si>
  <si>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</si>
  <si>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</si>
  <si>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</si>
  <si>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05,10,</t>
  </si>
  <si>
    <t>03,10,</t>
  </si>
  <si>
    <t>02,10,</t>
  </si>
  <si>
    <t>26,09,</t>
  </si>
  <si>
    <t>25,09,</t>
  </si>
  <si>
    <t>19,09,</t>
  </si>
  <si>
    <t>18,09,</t>
  </si>
  <si>
    <t>12,09,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</si>
  <si>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</si>
  <si>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</si>
  <si>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</si>
  <si>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</si>
  <si>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</si>
  <si>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</si>
  <si>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</si>
  <si>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</si>
  <si>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>нет потребности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</si>
  <si>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</si>
  <si>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</si>
  <si>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</si>
  <si>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новинка (Сарана)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</si>
  <si>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</si>
  <si>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</si>
  <si>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</si>
  <si>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</si>
  <si>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</si>
  <si>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-60%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</si>
  <si>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</si>
  <si>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</si>
  <si>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</si>
  <si>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</si>
  <si>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</si>
  <si>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</t>
  </si>
  <si>
    <t>дубль на 457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</si>
  <si>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</si>
  <si>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</si>
  <si>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</si>
  <si>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</si>
  <si>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</si>
  <si>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</si>
  <si>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</si>
  <si>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</si>
  <si>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</si>
  <si>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</si>
  <si>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>-70%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</si>
  <si>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</si>
  <si>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</si>
  <si>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>вывод / нужно увеличить продажи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</si>
  <si>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</si>
  <si>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</si>
  <si>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</si>
  <si>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</si>
  <si>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271  Колбаса Сервелат Левантский ТМ Особый Рецепт, ВЕС. ПОКОМ</t>
  </si>
  <si>
    <t xml:space="preserve"> 273  Сосиски Сочинки с сочной грудинкой, МГС 0.4кг,   ПОКОМ</t>
  </si>
  <si>
    <t>нужно увеличить продажи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</si>
  <si>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</si>
  <si>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</si>
  <si>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</si>
  <si>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</si>
  <si>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</si>
  <si>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</si>
  <si>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</si>
  <si>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</si>
  <si>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</si>
  <si>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</si>
  <si>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</si>
  <si>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</si>
  <si>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</si>
  <si>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</si>
  <si>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</si>
  <si>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>вывод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</si>
  <si>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</si>
  <si>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</si>
  <si>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</si>
  <si>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</si>
  <si>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</si>
  <si>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</si>
  <si>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</si>
  <si>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</si>
  <si>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с 05,09 заказываем</t>
  </si>
  <si>
    <t xml:space="preserve"> 339  Колбаса вареная Филейская ТМ Вязанка ТС Классическая, 0,40 кг.  ПОКОМ</t>
  </si>
  <si>
    <t xml:space="preserve"> 340  Сосиски Сочинки Молочные ТМ Стародворье, ВЕС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</si>
  <si>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</si>
  <si>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</si>
  <si>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</si>
  <si>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</si>
  <si>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</si>
  <si>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</si>
  <si>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362  Колбаса Филейбургская с душистым чесноком, ВЕС, ТМ Баварушка 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</si>
  <si>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</si>
  <si>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</si>
  <si>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</si>
  <si>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</si>
  <si>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</si>
  <si>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</si>
  <si>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</si>
  <si>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</si>
  <si>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</si>
  <si>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</si>
  <si>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>нет в бланке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</si>
  <si>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</si>
  <si>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</si>
  <si>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</si>
  <si>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</si>
  <si>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</si>
  <si>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</si>
  <si>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</si>
  <si>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</si>
  <si>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</si>
  <si>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</si>
  <si>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</si>
  <si>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</si>
  <si>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</si>
  <si>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</si>
  <si>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 xml:space="preserve"> 460  Колбаса Стародворская Традиционная ВЕС ТМ Стародворье в оболочке полиамид. ПОКОМ</t>
  </si>
  <si>
    <t>новинка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</si>
  <si>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</si>
  <si>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</si>
  <si>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</si>
  <si>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</si>
  <si>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</si>
  <si>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ТМА октябрь</t>
  </si>
  <si>
    <t>ТМА октябрь / есть дубль</t>
  </si>
  <si>
    <t>ТМА октябрь / новинка, SU002011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</si>
</sst>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8" borderId="2" xfId="1" applyNumberFormat="1" applyFill="1" applyBorder="1"/>
    <xf numFmtId="164" fontId="3" fillId="6" borderId="1" xfId="1" applyNumberFormat="1" applyFont="1" applyFill="1"/>
    <xf numFmtId="164" fontId="4" fillId="0" borderId="1" xfId="1" applyNumberFormat="1" applyFont="1"/>
    <xf numFmtId="164" fontId="1" fillId="4" borderId="1" xfId="1" applyNumberForma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3" activePane="bottomRight" state="frozen"/>
      <selection pane="topRight" activeCell="C1" sqref="C1"/>
      <selection pane="bottomLeft" activeCell="A6" sqref="A6"/>
      <selection pane="bottomRight" activeCell="AA5" sqref="AA5"/>
    </sheetView>
  </sheetViews>
  <sheetFormatPr defaultRowHeight="15" x14ac:dyDescent="0.25"/>
  <cols>
    <col min="1" max="1" width="60" customWidth="1"/>
    <col min="2" max="2" width="4" customWidth="1"/>
    <col min="3" max="6" width="6.85546875" customWidth="1"/>
    <col min="7" max="7" width="5.42578125" style="7" customWidth="1"/>
    <col min="8" max="8" width="5.42578125" customWidth="1"/>
    <col min="9" max="9" width="12.7109375" bestFit="1" customWidth="1"/>
    <col min="10" max="17" width="6.85546875" customWidth="1"/>
    <col min="18" max="18" width="22" customWidth="1"/>
    <col min="19" max="20" width="5.42578125" customWidth="1"/>
    <col min="21" max="26" width="6" customWidth="1"/>
    <col min="27" max="27" width="37.14062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6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8" t="s">
        <v>15</v>
      </c>
      <c r="Q3" s="8" t="s">
        <v>16</v>
      </c>
      <c r="R3" s="8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5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3">
        <f>SUM(E6:E500)</f>
        <v>44897.520000000004</v>
      </c>
      <c r="F5" s="3">
        <f>SUM(F6:F500)</f>
        <v>26912.888999999999</v>
      </c>
      <c r="G5" s="5"/>
      <c r="H5" s="1"/>
      <c r="I5" s="1"/>
      <c r="J5" s="3">
        <f t="shared" ref="J5:Q5" si="0">SUM(J6:J500)</f>
        <v>45233.685000000005</v>
      </c>
      <c r="K5" s="3">
        <f t="shared" si="0"/>
        <v>-336.16500000000076</v>
      </c>
      <c r="L5" s="3">
        <f t="shared" si="0"/>
        <v>17081.916000000001</v>
      </c>
      <c r="M5" s="3">
        <f t="shared" si="0"/>
        <v>27815.604000000003</v>
      </c>
      <c r="N5" s="3">
        <f t="shared" si="0"/>
        <v>6099.5520399999978</v>
      </c>
      <c r="O5" s="3">
        <f t="shared" si="0"/>
        <v>3416.3832000000011</v>
      </c>
      <c r="P5" s="3">
        <f t="shared" si="0"/>
        <v>8986.8229800000026</v>
      </c>
      <c r="Q5" s="3">
        <f t="shared" si="0"/>
        <v>130</v>
      </c>
      <c r="R5" s="1"/>
      <c r="S5" s="1"/>
      <c r="T5" s="1"/>
      <c r="U5" s="3">
        <f t="shared" ref="U5:Z5" si="1">SUM(U6:U500)</f>
        <v>3197.1508000000003</v>
      </c>
      <c r="V5" s="3">
        <f t="shared" si="1"/>
        <v>3764.2370000000001</v>
      </c>
      <c r="W5" s="3">
        <f t="shared" si="1"/>
        <v>3757.8924000000006</v>
      </c>
      <c r="X5" s="3">
        <f t="shared" si="1"/>
        <v>3343.366</v>
      </c>
      <c r="Y5" s="3">
        <f t="shared" si="1"/>
        <v>3342.8720000000003</v>
      </c>
      <c r="Z5" s="3">
        <f t="shared" si="1"/>
        <v>3884.1052000000009</v>
      </c>
      <c r="AA5" s="1"/>
      <c r="AB5" s="3">
        <f>SUM(AB6:AB500)</f>
        <v>7743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90.472999999999999</v>
      </c>
      <c r="D6" s="1">
        <v>191.053</v>
      </c>
      <c r="E6" s="1">
        <v>96.59</v>
      </c>
      <c r="F6" s="1">
        <v>152.31800000000001</v>
      </c>
      <c r="G6" s="5">
        <v>1</v>
      </c>
      <c r="H6" s="1">
        <v>50</v>
      </c>
      <c r="I6" s="1" t="s">
        <v>33</v>
      </c>
      <c r="J6" s="1">
        <v>89.2</v>
      </c>
      <c r="K6" s="1">
        <f t="shared" ref="K6:K37" si="2">E6-J6</f>
        <v>7.3900000000000006</v>
      </c>
      <c r="L6" s="1">
        <f>E6-M6</f>
        <v>96.59</v>
      </c>
      <c r="M6" s="1"/>
      <c r="N6" s="1">
        <v>37.039800000000007</v>
      </c>
      <c r="O6" s="1">
        <f>L6/5</f>
        <v>19.318000000000001</v>
      </c>
      <c r="P6" s="4">
        <f>11*O6-N6-F6</f>
        <v>23.140199999999993</v>
      </c>
      <c r="Q6" s="4"/>
      <c r="R6" s="1"/>
      <c r="S6" s="1">
        <f>(F6+N6+P6)/O6</f>
        <v>11</v>
      </c>
      <c r="T6" s="1">
        <f>(F6+N6)/O6</f>
        <v>9.8021430789936854</v>
      </c>
      <c r="U6" s="1">
        <v>20.395199999999999</v>
      </c>
      <c r="V6" s="1">
        <v>21.5078</v>
      </c>
      <c r="W6" s="1">
        <v>22.508600000000001</v>
      </c>
      <c r="X6" s="1">
        <v>22.690999999999999</v>
      </c>
      <c r="Y6" s="1">
        <v>19.783000000000001</v>
      </c>
      <c r="Z6" s="1">
        <v>23.9758</v>
      </c>
      <c r="AA6" s="1"/>
      <c r="AB6" s="1">
        <f>ROUND(P6*G6,0)</f>
        <v>23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34</v>
      </c>
      <c r="B7" s="1" t="s">
        <v>32</v>
      </c>
      <c r="C7" s="1">
        <v>67.584000000000003</v>
      </c>
      <c r="D7" s="1">
        <v>1084.5530000000001</v>
      </c>
      <c r="E7" s="1">
        <v>327.59399999999999</v>
      </c>
      <c r="F7" s="1">
        <v>755.41099999999994</v>
      </c>
      <c r="G7" s="5">
        <v>1</v>
      </c>
      <c r="H7" s="1">
        <v>45</v>
      </c>
      <c r="I7" s="1" t="s">
        <v>33</v>
      </c>
      <c r="J7" s="1">
        <v>337.31400000000002</v>
      </c>
      <c r="K7" s="1">
        <f t="shared" si="2"/>
        <v>-9.7200000000000273</v>
      </c>
      <c r="L7" s="1">
        <f t="shared" ref="L7:L70" si="3">E7-M7</f>
        <v>120.18</v>
      </c>
      <c r="M7" s="1">
        <v>207.41399999999999</v>
      </c>
      <c r="N7" s="1"/>
      <c r="O7" s="1">
        <f t="shared" ref="O7:O70" si="4">L7/5</f>
        <v>24.036000000000001</v>
      </c>
      <c r="P7" s="4"/>
      <c r="Q7" s="4"/>
      <c r="R7" s="1"/>
      <c r="S7" s="1">
        <f t="shared" ref="S7:S70" si="5">(F7+N7+P7)/O7</f>
        <v>31.428315859544014</v>
      </c>
      <c r="T7" s="1">
        <f t="shared" ref="T7:T70" si="6">(F7+N7)/O7</f>
        <v>31.428315859544014</v>
      </c>
      <c r="U7" s="1">
        <v>12.2376</v>
      </c>
      <c r="V7" s="1">
        <v>78.636399999999995</v>
      </c>
      <c r="W7" s="1">
        <v>71.273600000000002</v>
      </c>
      <c r="X7" s="1">
        <v>45.989800000000002</v>
      </c>
      <c r="Y7" s="1">
        <v>48.360999999999997</v>
      </c>
      <c r="Z7" s="1">
        <v>76.147400000000005</v>
      </c>
      <c r="AA7" s="12" t="s">
        <v>77</v>
      </c>
      <c r="AB7" s="1">
        <f t="shared" ref="AB7:AB70" si="7">ROUND(P7*G7,0)</f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20" t="s">
        <v>35</v>
      </c>
      <c r="B8" s="1" t="s">
        <v>32</v>
      </c>
      <c r="C8" s="1">
        <v>63.173999999999999</v>
      </c>
      <c r="D8" s="1">
        <v>1397.566</v>
      </c>
      <c r="E8" s="1">
        <v>767.92</v>
      </c>
      <c r="F8" s="1">
        <v>629.64599999999996</v>
      </c>
      <c r="G8" s="5">
        <v>1</v>
      </c>
      <c r="H8" s="1">
        <v>45</v>
      </c>
      <c r="I8" s="1" t="s">
        <v>33</v>
      </c>
      <c r="J8" s="1">
        <v>742.35400000000004</v>
      </c>
      <c r="K8" s="1">
        <f t="shared" si="2"/>
        <v>25.565999999999917</v>
      </c>
      <c r="L8" s="1">
        <f t="shared" si="3"/>
        <v>426.73899999999998</v>
      </c>
      <c r="M8" s="1">
        <v>341.18099999999998</v>
      </c>
      <c r="N8" s="1"/>
      <c r="O8" s="1">
        <f t="shared" si="4"/>
        <v>85.347799999999992</v>
      </c>
      <c r="P8" s="4">
        <f>12.9*O8-N8-F8</f>
        <v>471.34061999999994</v>
      </c>
      <c r="Q8" s="4"/>
      <c r="R8" s="1"/>
      <c r="S8" s="1">
        <f t="shared" si="5"/>
        <v>12.9</v>
      </c>
      <c r="T8" s="1">
        <f t="shared" si="6"/>
        <v>7.3774133603912464</v>
      </c>
      <c r="U8" s="1">
        <v>70.084800000000001</v>
      </c>
      <c r="V8" s="1">
        <v>79.034999999999997</v>
      </c>
      <c r="W8" s="1">
        <v>80.051200000000009</v>
      </c>
      <c r="X8" s="1">
        <v>78.944600000000008</v>
      </c>
      <c r="Y8" s="1">
        <v>67.539600000000007</v>
      </c>
      <c r="Z8" s="1">
        <v>109.9558</v>
      </c>
      <c r="AA8" s="1" t="s">
        <v>144</v>
      </c>
      <c r="AB8" s="1">
        <f t="shared" si="7"/>
        <v>471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36</v>
      </c>
      <c r="B9" s="1" t="s">
        <v>32</v>
      </c>
      <c r="C9" s="1">
        <v>204.58600000000001</v>
      </c>
      <c r="D9" s="1">
        <v>190.48400000000001</v>
      </c>
      <c r="E9" s="1">
        <v>198.72300000000001</v>
      </c>
      <c r="F9" s="1">
        <v>152.471</v>
      </c>
      <c r="G9" s="5">
        <v>1</v>
      </c>
      <c r="H9" s="1">
        <v>40</v>
      </c>
      <c r="I9" s="1" t="s">
        <v>33</v>
      </c>
      <c r="J9" s="1">
        <v>186.26400000000001</v>
      </c>
      <c r="K9" s="1">
        <f t="shared" si="2"/>
        <v>12.459000000000003</v>
      </c>
      <c r="L9" s="1">
        <f t="shared" si="3"/>
        <v>122.15900000000002</v>
      </c>
      <c r="M9" s="1">
        <v>76.563999999999993</v>
      </c>
      <c r="N9" s="1">
        <v>126.881</v>
      </c>
      <c r="O9" s="1">
        <f t="shared" si="4"/>
        <v>24.431800000000003</v>
      </c>
      <c r="P9" s="4"/>
      <c r="Q9" s="4"/>
      <c r="R9" s="1"/>
      <c r="S9" s="1">
        <f t="shared" si="5"/>
        <v>11.43395083456806</v>
      </c>
      <c r="T9" s="1">
        <f t="shared" si="6"/>
        <v>11.43395083456806</v>
      </c>
      <c r="U9" s="1">
        <v>29.086400000000001</v>
      </c>
      <c r="V9" s="1">
        <v>24.687000000000001</v>
      </c>
      <c r="W9" s="1">
        <v>23.754000000000001</v>
      </c>
      <c r="X9" s="1">
        <v>31.9816</v>
      </c>
      <c r="Y9" s="1">
        <v>31.287600000000001</v>
      </c>
      <c r="Z9" s="1">
        <v>24.448599999999999</v>
      </c>
      <c r="AA9" s="1"/>
      <c r="AB9" s="1">
        <f t="shared" si="7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3" t="s">
        <v>37</v>
      </c>
      <c r="B10" s="13" t="s">
        <v>38</v>
      </c>
      <c r="C10" s="13"/>
      <c r="D10" s="13"/>
      <c r="E10" s="13"/>
      <c r="F10" s="13"/>
      <c r="G10" s="14">
        <v>0</v>
      </c>
      <c r="H10" s="13">
        <v>45</v>
      </c>
      <c r="I10" s="13" t="s">
        <v>33</v>
      </c>
      <c r="J10" s="13">
        <v>5</v>
      </c>
      <c r="K10" s="13">
        <f t="shared" si="2"/>
        <v>-5</v>
      </c>
      <c r="L10" s="13">
        <f t="shared" si="3"/>
        <v>0</v>
      </c>
      <c r="M10" s="13"/>
      <c r="N10" s="13"/>
      <c r="O10" s="13">
        <f t="shared" si="4"/>
        <v>0</v>
      </c>
      <c r="P10" s="15"/>
      <c r="Q10" s="15"/>
      <c r="R10" s="13"/>
      <c r="S10" s="13" t="e">
        <f t="shared" si="5"/>
        <v>#DIV/0!</v>
      </c>
      <c r="T10" s="13" t="e">
        <f t="shared" si="6"/>
        <v>#DIV/0!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 t="s">
        <v>39</v>
      </c>
      <c r="AB10" s="13">
        <f t="shared" si="7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3" t="s">
        <v>40</v>
      </c>
      <c r="B11" s="13" t="s">
        <v>38</v>
      </c>
      <c r="C11" s="13"/>
      <c r="D11" s="13"/>
      <c r="E11" s="13"/>
      <c r="F11" s="13"/>
      <c r="G11" s="14">
        <v>0</v>
      </c>
      <c r="H11" s="13">
        <v>45</v>
      </c>
      <c r="I11" s="13" t="s">
        <v>33</v>
      </c>
      <c r="J11" s="13">
        <v>5</v>
      </c>
      <c r="K11" s="13">
        <f t="shared" si="2"/>
        <v>-5</v>
      </c>
      <c r="L11" s="13">
        <f t="shared" si="3"/>
        <v>0</v>
      </c>
      <c r="M11" s="13"/>
      <c r="N11" s="13"/>
      <c r="O11" s="13">
        <f t="shared" si="4"/>
        <v>0</v>
      </c>
      <c r="P11" s="15"/>
      <c r="Q11" s="15"/>
      <c r="R11" s="13"/>
      <c r="S11" s="13" t="e">
        <f t="shared" si="5"/>
        <v>#DIV/0!</v>
      </c>
      <c r="T11" s="13" t="e">
        <f t="shared" si="6"/>
        <v>#DIV/0!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 t="s">
        <v>39</v>
      </c>
      <c r="AB11" s="13">
        <f t="shared" si="7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3" t="s">
        <v>41</v>
      </c>
      <c r="B12" s="13" t="s">
        <v>38</v>
      </c>
      <c r="C12" s="13"/>
      <c r="D12" s="13"/>
      <c r="E12" s="13"/>
      <c r="F12" s="13"/>
      <c r="G12" s="14">
        <v>0</v>
      </c>
      <c r="H12" s="13">
        <v>180</v>
      </c>
      <c r="I12" s="13" t="s">
        <v>33</v>
      </c>
      <c r="J12" s="13"/>
      <c r="K12" s="13">
        <f t="shared" si="2"/>
        <v>0</v>
      </c>
      <c r="L12" s="13">
        <f t="shared" si="3"/>
        <v>0</v>
      </c>
      <c r="M12" s="13"/>
      <c r="N12" s="13"/>
      <c r="O12" s="13">
        <f t="shared" si="4"/>
        <v>0</v>
      </c>
      <c r="P12" s="15"/>
      <c r="Q12" s="15"/>
      <c r="R12" s="13"/>
      <c r="S12" s="13" t="e">
        <f t="shared" si="5"/>
        <v>#DIV/0!</v>
      </c>
      <c r="T12" s="13" t="e">
        <f t="shared" si="6"/>
        <v>#DIV/0!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 t="s">
        <v>39</v>
      </c>
      <c r="AB12" s="13">
        <f t="shared" si="7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42</v>
      </c>
      <c r="B13" s="1" t="s">
        <v>38</v>
      </c>
      <c r="C13" s="1">
        <v>32</v>
      </c>
      <c r="D13" s="1">
        <v>132</v>
      </c>
      <c r="E13" s="1">
        <v>12</v>
      </c>
      <c r="F13" s="1">
        <v>120</v>
      </c>
      <c r="G13" s="5">
        <v>0.3</v>
      </c>
      <c r="H13" s="1">
        <v>40</v>
      </c>
      <c r="I13" s="1" t="s">
        <v>33</v>
      </c>
      <c r="J13" s="1">
        <v>29</v>
      </c>
      <c r="K13" s="1">
        <f t="shared" si="2"/>
        <v>-17</v>
      </c>
      <c r="L13" s="1">
        <f t="shared" si="3"/>
        <v>12</v>
      </c>
      <c r="M13" s="1"/>
      <c r="N13" s="1"/>
      <c r="O13" s="1">
        <f t="shared" si="4"/>
        <v>2.4</v>
      </c>
      <c r="P13" s="4"/>
      <c r="Q13" s="4"/>
      <c r="R13" s="1"/>
      <c r="S13" s="1">
        <f t="shared" si="5"/>
        <v>50</v>
      </c>
      <c r="T13" s="1">
        <f t="shared" si="6"/>
        <v>50</v>
      </c>
      <c r="U13" s="1">
        <v>6.4</v>
      </c>
      <c r="V13" s="1">
        <v>12</v>
      </c>
      <c r="W13" s="1">
        <v>5.6</v>
      </c>
      <c r="X13" s="1">
        <v>0</v>
      </c>
      <c r="Y13" s="1">
        <v>0</v>
      </c>
      <c r="Z13" s="1">
        <v>0</v>
      </c>
      <c r="AA13" s="1" t="s">
        <v>43</v>
      </c>
      <c r="AB13" s="1">
        <f t="shared" si="7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3" t="s">
        <v>44</v>
      </c>
      <c r="B14" s="13" t="s">
        <v>38</v>
      </c>
      <c r="C14" s="13"/>
      <c r="D14" s="13"/>
      <c r="E14" s="13"/>
      <c r="F14" s="13"/>
      <c r="G14" s="14">
        <v>0</v>
      </c>
      <c r="H14" s="13">
        <v>50</v>
      </c>
      <c r="I14" s="13" t="s">
        <v>33</v>
      </c>
      <c r="J14" s="13"/>
      <c r="K14" s="13">
        <f t="shared" si="2"/>
        <v>0</v>
      </c>
      <c r="L14" s="13">
        <f t="shared" si="3"/>
        <v>0</v>
      </c>
      <c r="M14" s="13"/>
      <c r="N14" s="13"/>
      <c r="O14" s="13">
        <f t="shared" si="4"/>
        <v>0</v>
      </c>
      <c r="P14" s="15"/>
      <c r="Q14" s="15"/>
      <c r="R14" s="13"/>
      <c r="S14" s="13" t="e">
        <f t="shared" si="5"/>
        <v>#DIV/0!</v>
      </c>
      <c r="T14" s="13" t="e">
        <f t="shared" si="6"/>
        <v>#DIV/0!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 t="s">
        <v>39</v>
      </c>
      <c r="AB14" s="13">
        <f t="shared" si="7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45</v>
      </c>
      <c r="B15" s="1" t="s">
        <v>38</v>
      </c>
      <c r="C15" s="1"/>
      <c r="D15" s="1">
        <v>540</v>
      </c>
      <c r="E15" s="1">
        <v>79</v>
      </c>
      <c r="F15" s="1">
        <v>461</v>
      </c>
      <c r="G15" s="5">
        <v>0.17</v>
      </c>
      <c r="H15" s="1">
        <v>180</v>
      </c>
      <c r="I15" s="1" t="s">
        <v>33</v>
      </c>
      <c r="J15" s="1">
        <v>70</v>
      </c>
      <c r="K15" s="1">
        <f t="shared" si="2"/>
        <v>9</v>
      </c>
      <c r="L15" s="1">
        <f t="shared" si="3"/>
        <v>49</v>
      </c>
      <c r="M15" s="1">
        <v>30</v>
      </c>
      <c r="N15" s="1"/>
      <c r="O15" s="1">
        <f t="shared" si="4"/>
        <v>9.8000000000000007</v>
      </c>
      <c r="P15" s="4"/>
      <c r="Q15" s="4"/>
      <c r="R15" s="1"/>
      <c r="S15" s="1">
        <f t="shared" si="5"/>
        <v>47.04081632653061</v>
      </c>
      <c r="T15" s="1">
        <f t="shared" si="6"/>
        <v>47.04081632653061</v>
      </c>
      <c r="U15" s="1">
        <v>-0.2</v>
      </c>
      <c r="V15" s="1">
        <v>45</v>
      </c>
      <c r="W15" s="1">
        <v>49.8</v>
      </c>
      <c r="X15" s="1">
        <v>11.2</v>
      </c>
      <c r="Y15" s="1">
        <v>9.1999999999999993</v>
      </c>
      <c r="Z15" s="1">
        <v>3.4</v>
      </c>
      <c r="AA15" s="1"/>
      <c r="AB15" s="1">
        <f t="shared" si="7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3" t="s">
        <v>46</v>
      </c>
      <c r="B16" s="13" t="s">
        <v>38</v>
      </c>
      <c r="C16" s="13"/>
      <c r="D16" s="13"/>
      <c r="E16" s="13"/>
      <c r="F16" s="13"/>
      <c r="G16" s="14">
        <v>0</v>
      </c>
      <c r="H16" s="13">
        <v>50</v>
      </c>
      <c r="I16" s="13" t="s">
        <v>33</v>
      </c>
      <c r="J16" s="13"/>
      <c r="K16" s="13">
        <f t="shared" si="2"/>
        <v>0</v>
      </c>
      <c r="L16" s="13">
        <f t="shared" si="3"/>
        <v>0</v>
      </c>
      <c r="M16" s="13"/>
      <c r="N16" s="13"/>
      <c r="O16" s="13">
        <f t="shared" si="4"/>
        <v>0</v>
      </c>
      <c r="P16" s="15"/>
      <c r="Q16" s="15"/>
      <c r="R16" s="13"/>
      <c r="S16" s="13" t="e">
        <f t="shared" si="5"/>
        <v>#DIV/0!</v>
      </c>
      <c r="T16" s="13" t="e">
        <f t="shared" si="6"/>
        <v>#DIV/0!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 t="s">
        <v>39</v>
      </c>
      <c r="AB16" s="13">
        <f t="shared" si="7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47</v>
      </c>
      <c r="B17" s="1" t="s">
        <v>38</v>
      </c>
      <c r="C17" s="1">
        <v>88</v>
      </c>
      <c r="D17" s="1">
        <v>144</v>
      </c>
      <c r="E17" s="1">
        <v>164</v>
      </c>
      <c r="F17" s="1">
        <v>53</v>
      </c>
      <c r="G17" s="5">
        <v>0.35</v>
      </c>
      <c r="H17" s="1">
        <v>50</v>
      </c>
      <c r="I17" s="1" t="s">
        <v>33</v>
      </c>
      <c r="J17" s="1">
        <v>159</v>
      </c>
      <c r="K17" s="1">
        <f t="shared" si="2"/>
        <v>5</v>
      </c>
      <c r="L17" s="1">
        <f t="shared" si="3"/>
        <v>164</v>
      </c>
      <c r="M17" s="1"/>
      <c r="N17" s="1">
        <v>19</v>
      </c>
      <c r="O17" s="1">
        <f t="shared" si="4"/>
        <v>32.799999999999997</v>
      </c>
      <c r="P17" s="4">
        <f t="shared" ref="P17" si="8">11*O17-N17-F17</f>
        <v>288.79999999999995</v>
      </c>
      <c r="Q17" s="4"/>
      <c r="R17" s="1"/>
      <c r="S17" s="1">
        <f t="shared" si="5"/>
        <v>11</v>
      </c>
      <c r="T17" s="1">
        <f t="shared" si="6"/>
        <v>2.1951219512195124</v>
      </c>
      <c r="U17" s="1">
        <v>16.600000000000001</v>
      </c>
      <c r="V17" s="1">
        <v>17.600000000000001</v>
      </c>
      <c r="W17" s="1">
        <v>20.2</v>
      </c>
      <c r="X17" s="1">
        <v>21.4</v>
      </c>
      <c r="Y17" s="1">
        <v>18.8</v>
      </c>
      <c r="Z17" s="1">
        <v>9.1999999999999993</v>
      </c>
      <c r="AA17" s="1"/>
      <c r="AB17" s="1">
        <f t="shared" si="7"/>
        <v>101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21" t="s">
        <v>48</v>
      </c>
      <c r="B18" s="21" t="s">
        <v>32</v>
      </c>
      <c r="C18" s="21">
        <v>250.499</v>
      </c>
      <c r="D18" s="21">
        <v>692.97299999999996</v>
      </c>
      <c r="E18" s="21">
        <v>272.26499999999999</v>
      </c>
      <c r="F18" s="21">
        <v>558.87099999999998</v>
      </c>
      <c r="G18" s="22">
        <v>1</v>
      </c>
      <c r="H18" s="21">
        <v>55</v>
      </c>
      <c r="I18" s="21" t="s">
        <v>33</v>
      </c>
      <c r="J18" s="21">
        <v>353.77</v>
      </c>
      <c r="K18" s="21">
        <f t="shared" si="2"/>
        <v>-81.504999999999995</v>
      </c>
      <c r="L18" s="21">
        <f t="shared" si="3"/>
        <v>241.43699999999998</v>
      </c>
      <c r="M18" s="21">
        <v>30.827999999999999</v>
      </c>
      <c r="N18" s="21"/>
      <c r="O18" s="21">
        <f t="shared" si="4"/>
        <v>48.287399999999998</v>
      </c>
      <c r="P18" s="23"/>
      <c r="Q18" s="23"/>
      <c r="R18" s="21"/>
      <c r="S18" s="21">
        <f t="shared" si="5"/>
        <v>11.573847421894738</v>
      </c>
      <c r="T18" s="21">
        <f t="shared" si="6"/>
        <v>11.573847421894738</v>
      </c>
      <c r="U18" s="21">
        <v>53.564799999999991</v>
      </c>
      <c r="V18" s="21">
        <v>103.2604</v>
      </c>
      <c r="W18" s="21">
        <v>90.805399999999992</v>
      </c>
      <c r="X18" s="21">
        <v>64.597200000000001</v>
      </c>
      <c r="Y18" s="21">
        <v>61.576800000000013</v>
      </c>
      <c r="Z18" s="21">
        <v>96.5762</v>
      </c>
      <c r="AA18" s="21" t="s">
        <v>49</v>
      </c>
      <c r="AB18" s="21">
        <f t="shared" si="7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20" t="s">
        <v>50</v>
      </c>
      <c r="B19" s="1" t="s">
        <v>32</v>
      </c>
      <c r="C19" s="1">
        <v>1196.6969999999999</v>
      </c>
      <c r="D19" s="1">
        <v>7635.7049999999999</v>
      </c>
      <c r="E19" s="1">
        <v>6331.11</v>
      </c>
      <c r="F19" s="1">
        <v>2206.6480000000001</v>
      </c>
      <c r="G19" s="5">
        <v>1</v>
      </c>
      <c r="H19" s="1">
        <v>50</v>
      </c>
      <c r="I19" s="1" t="s">
        <v>33</v>
      </c>
      <c r="J19" s="1">
        <v>6348.8549999999996</v>
      </c>
      <c r="K19" s="1">
        <f t="shared" si="2"/>
        <v>-17.744999999999891</v>
      </c>
      <c r="L19" s="1">
        <f t="shared" si="3"/>
        <v>1494.5679999999993</v>
      </c>
      <c r="M19" s="1">
        <v>4836.5420000000004</v>
      </c>
      <c r="N19" s="1">
        <v>427.86460000000079</v>
      </c>
      <c r="O19" s="1">
        <f t="shared" si="4"/>
        <v>298.91359999999986</v>
      </c>
      <c r="P19" s="4">
        <f>12.9*O19-N19-F19</f>
        <v>1221.4728399999972</v>
      </c>
      <c r="Q19" s="4"/>
      <c r="R19" s="1"/>
      <c r="S19" s="1">
        <f t="shared" si="5"/>
        <v>12.9</v>
      </c>
      <c r="T19" s="1">
        <f t="shared" si="6"/>
        <v>8.8136257433586227</v>
      </c>
      <c r="U19" s="1">
        <v>269.15960000000013</v>
      </c>
      <c r="V19" s="1">
        <v>270.03339999999997</v>
      </c>
      <c r="W19" s="1">
        <v>268.46519999999998</v>
      </c>
      <c r="X19" s="1">
        <v>321.26940000000002</v>
      </c>
      <c r="Y19" s="1">
        <v>282.04259999999999</v>
      </c>
      <c r="Z19" s="1">
        <v>343.16180000000003</v>
      </c>
      <c r="AA19" s="1" t="s">
        <v>144</v>
      </c>
      <c r="AB19" s="1">
        <f t="shared" si="7"/>
        <v>1221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20" t="s">
        <v>51</v>
      </c>
      <c r="B20" s="1" t="s">
        <v>32</v>
      </c>
      <c r="C20" s="1"/>
      <c r="D20" s="1">
        <v>200.83</v>
      </c>
      <c r="E20" s="1">
        <v>46.76</v>
      </c>
      <c r="F20" s="1">
        <v>154.07</v>
      </c>
      <c r="G20" s="5">
        <v>1</v>
      </c>
      <c r="H20" s="1">
        <v>60</v>
      </c>
      <c r="I20" s="1" t="s">
        <v>33</v>
      </c>
      <c r="J20" s="1">
        <v>43.71</v>
      </c>
      <c r="K20" s="1">
        <f t="shared" si="2"/>
        <v>3.0499999999999972</v>
      </c>
      <c r="L20" s="1">
        <f t="shared" si="3"/>
        <v>46.76</v>
      </c>
      <c r="M20" s="1"/>
      <c r="N20" s="1"/>
      <c r="O20" s="1">
        <f t="shared" si="4"/>
        <v>9.3520000000000003</v>
      </c>
      <c r="P20" s="4"/>
      <c r="Q20" s="4"/>
      <c r="R20" s="1"/>
      <c r="S20" s="1">
        <f t="shared" si="5"/>
        <v>16.474550898203592</v>
      </c>
      <c r="T20" s="1">
        <f t="shared" si="6"/>
        <v>16.474550898203592</v>
      </c>
      <c r="U20" s="1">
        <v>0.53159999999999996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9" t="s">
        <v>146</v>
      </c>
      <c r="AB20" s="1">
        <f t="shared" si="7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3" t="s">
        <v>52</v>
      </c>
      <c r="B21" s="13" t="s">
        <v>32</v>
      </c>
      <c r="C21" s="13"/>
      <c r="D21" s="13">
        <v>52.97</v>
      </c>
      <c r="E21" s="13">
        <v>52.97</v>
      </c>
      <c r="F21" s="13"/>
      <c r="G21" s="14">
        <v>0</v>
      </c>
      <c r="H21" s="13">
        <v>60</v>
      </c>
      <c r="I21" s="13" t="s">
        <v>33</v>
      </c>
      <c r="J21" s="13">
        <v>53.87</v>
      </c>
      <c r="K21" s="13">
        <f t="shared" si="2"/>
        <v>-0.89999999999999858</v>
      </c>
      <c r="L21" s="13">
        <f t="shared" si="3"/>
        <v>0</v>
      </c>
      <c r="M21" s="13">
        <v>52.97</v>
      </c>
      <c r="N21" s="13"/>
      <c r="O21" s="13">
        <f t="shared" si="4"/>
        <v>0</v>
      </c>
      <c r="P21" s="15"/>
      <c r="Q21" s="15"/>
      <c r="R21" s="13"/>
      <c r="S21" s="13" t="e">
        <f t="shared" si="5"/>
        <v>#DIV/0!</v>
      </c>
      <c r="T21" s="13" t="e">
        <f t="shared" si="6"/>
        <v>#DIV/0!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 t="s">
        <v>39</v>
      </c>
      <c r="AB21" s="13">
        <f t="shared" si="7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21" t="s">
        <v>53</v>
      </c>
      <c r="B22" s="21" t="s">
        <v>32</v>
      </c>
      <c r="C22" s="21">
        <v>506.33600000000001</v>
      </c>
      <c r="D22" s="21">
        <v>568.70399999999995</v>
      </c>
      <c r="E22" s="21">
        <v>463.73399999999998</v>
      </c>
      <c r="F22" s="21">
        <v>493.03399999999999</v>
      </c>
      <c r="G22" s="22">
        <v>1</v>
      </c>
      <c r="H22" s="21">
        <v>60</v>
      </c>
      <c r="I22" s="21" t="s">
        <v>33</v>
      </c>
      <c r="J22" s="21">
        <v>432.2</v>
      </c>
      <c r="K22" s="21">
        <f t="shared" si="2"/>
        <v>31.533999999999992</v>
      </c>
      <c r="L22" s="21">
        <f t="shared" si="3"/>
        <v>463.73399999999998</v>
      </c>
      <c r="M22" s="21"/>
      <c r="N22" s="21">
        <v>155.81852000000029</v>
      </c>
      <c r="O22" s="21">
        <f t="shared" si="4"/>
        <v>92.746799999999993</v>
      </c>
      <c r="P22" s="23"/>
      <c r="Q22" s="23"/>
      <c r="R22" s="21"/>
      <c r="S22" s="21">
        <f t="shared" si="5"/>
        <v>6.9959558712537824</v>
      </c>
      <c r="T22" s="21">
        <f t="shared" si="6"/>
        <v>6.9959558712537824</v>
      </c>
      <c r="U22" s="21">
        <v>102.1412</v>
      </c>
      <c r="V22" s="21">
        <v>118.4836</v>
      </c>
      <c r="W22" s="21">
        <v>121.8408</v>
      </c>
      <c r="X22" s="21">
        <v>115.36239999999999</v>
      </c>
      <c r="Y22" s="21">
        <v>106.8968</v>
      </c>
      <c r="Z22" s="21">
        <v>103.56100000000001</v>
      </c>
      <c r="AA22" s="21" t="s">
        <v>49</v>
      </c>
      <c r="AB22" s="21">
        <f t="shared" si="7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9" t="s">
        <v>54</v>
      </c>
      <c r="B23" s="9" t="s">
        <v>32</v>
      </c>
      <c r="C23" s="9"/>
      <c r="D23" s="9">
        <v>15.615</v>
      </c>
      <c r="E23" s="18">
        <v>15.615</v>
      </c>
      <c r="F23" s="9"/>
      <c r="G23" s="10">
        <v>0</v>
      </c>
      <c r="H23" s="9" t="e">
        <v>#N/A</v>
      </c>
      <c r="I23" s="9" t="s">
        <v>55</v>
      </c>
      <c r="J23" s="9">
        <v>30</v>
      </c>
      <c r="K23" s="9">
        <f t="shared" si="2"/>
        <v>-14.385</v>
      </c>
      <c r="L23" s="9">
        <f t="shared" si="3"/>
        <v>15.615</v>
      </c>
      <c r="M23" s="9"/>
      <c r="N23" s="9"/>
      <c r="O23" s="9">
        <f t="shared" si="4"/>
        <v>3.1230000000000002</v>
      </c>
      <c r="P23" s="11"/>
      <c r="Q23" s="11"/>
      <c r="R23" s="9"/>
      <c r="S23" s="9">
        <f t="shared" si="5"/>
        <v>0</v>
      </c>
      <c r="T23" s="9">
        <f t="shared" si="6"/>
        <v>0</v>
      </c>
      <c r="U23" s="9">
        <v>3.1230000000000002</v>
      </c>
      <c r="V23" s="9">
        <v>9.2810000000000006</v>
      </c>
      <c r="W23" s="9">
        <v>9.2810000000000006</v>
      </c>
      <c r="X23" s="9">
        <v>1.552</v>
      </c>
      <c r="Y23" s="9">
        <v>1.552</v>
      </c>
      <c r="Z23" s="9">
        <v>1.57</v>
      </c>
      <c r="AA23" s="9" t="s">
        <v>56</v>
      </c>
      <c r="AB23" s="9">
        <f t="shared" si="7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0" t="s">
        <v>57</v>
      </c>
      <c r="B24" s="1" t="s">
        <v>32</v>
      </c>
      <c r="C24" s="1">
        <v>185.83600000000001</v>
      </c>
      <c r="D24" s="1">
        <v>785.03</v>
      </c>
      <c r="E24" s="1">
        <v>270.61799999999999</v>
      </c>
      <c r="F24" s="1">
        <v>652.76599999999996</v>
      </c>
      <c r="G24" s="5">
        <v>1</v>
      </c>
      <c r="H24" s="1">
        <v>60</v>
      </c>
      <c r="I24" s="1" t="s">
        <v>33</v>
      </c>
      <c r="J24" s="1">
        <v>260.45999999999998</v>
      </c>
      <c r="K24" s="1">
        <f t="shared" si="2"/>
        <v>10.158000000000015</v>
      </c>
      <c r="L24" s="1">
        <f t="shared" si="3"/>
        <v>218.06799999999998</v>
      </c>
      <c r="M24" s="1">
        <v>52.55</v>
      </c>
      <c r="N24" s="1"/>
      <c r="O24" s="1">
        <f t="shared" si="4"/>
        <v>43.613599999999998</v>
      </c>
      <c r="P24" s="4"/>
      <c r="Q24" s="4"/>
      <c r="R24" s="1"/>
      <c r="S24" s="1">
        <f t="shared" si="5"/>
        <v>14.967028633270356</v>
      </c>
      <c r="T24" s="1">
        <f t="shared" si="6"/>
        <v>14.967028633270356</v>
      </c>
      <c r="U24" s="1">
        <v>45.918799999999997</v>
      </c>
      <c r="V24" s="1">
        <v>56.085599999999999</v>
      </c>
      <c r="W24" s="1">
        <v>51.700800000000001</v>
      </c>
      <c r="X24" s="1">
        <v>44.482799999999997</v>
      </c>
      <c r="Y24" s="1">
        <v>44.458399999999997</v>
      </c>
      <c r="Z24" s="1">
        <v>34.242400000000004</v>
      </c>
      <c r="AA24" s="1" t="s">
        <v>144</v>
      </c>
      <c r="AB24" s="1">
        <f t="shared" si="7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21" t="s">
        <v>58</v>
      </c>
      <c r="B25" s="21" t="s">
        <v>32</v>
      </c>
      <c r="C25" s="21">
        <v>143.28100000000001</v>
      </c>
      <c r="D25" s="21">
        <v>248.73</v>
      </c>
      <c r="E25" s="21">
        <v>203.166</v>
      </c>
      <c r="F25" s="21">
        <v>164.124</v>
      </c>
      <c r="G25" s="22">
        <v>1</v>
      </c>
      <c r="H25" s="21">
        <v>60</v>
      </c>
      <c r="I25" s="21" t="s">
        <v>33</v>
      </c>
      <c r="J25" s="21">
        <v>199.184</v>
      </c>
      <c r="K25" s="21">
        <f t="shared" si="2"/>
        <v>3.9819999999999993</v>
      </c>
      <c r="L25" s="21">
        <f t="shared" si="3"/>
        <v>150.27199999999999</v>
      </c>
      <c r="M25" s="21">
        <v>52.893999999999998</v>
      </c>
      <c r="N25" s="21">
        <v>26.836600000000001</v>
      </c>
      <c r="O25" s="21">
        <f t="shared" si="4"/>
        <v>30.054399999999998</v>
      </c>
      <c r="P25" s="23">
        <f>7*O25-N25-F25</f>
        <v>19.420199999999994</v>
      </c>
      <c r="Q25" s="23"/>
      <c r="R25" s="21"/>
      <c r="S25" s="21">
        <f t="shared" si="5"/>
        <v>7</v>
      </c>
      <c r="T25" s="21">
        <f t="shared" si="6"/>
        <v>6.3538317184838169</v>
      </c>
      <c r="U25" s="21">
        <v>30.224799999999998</v>
      </c>
      <c r="V25" s="21">
        <v>38.936199999999999</v>
      </c>
      <c r="W25" s="21">
        <v>38.736800000000002</v>
      </c>
      <c r="X25" s="21">
        <v>32.0642</v>
      </c>
      <c r="Y25" s="21">
        <v>32.079599999999999</v>
      </c>
      <c r="Z25" s="21">
        <v>34.057400000000001</v>
      </c>
      <c r="AA25" s="21" t="s">
        <v>49</v>
      </c>
      <c r="AB25" s="21">
        <f t="shared" si="7"/>
        <v>19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21" t="s">
        <v>59</v>
      </c>
      <c r="B26" s="21" t="s">
        <v>32</v>
      </c>
      <c r="C26" s="21">
        <v>133.63900000000001</v>
      </c>
      <c r="D26" s="21">
        <v>412.36900000000003</v>
      </c>
      <c r="E26" s="21">
        <v>214.44800000000001</v>
      </c>
      <c r="F26" s="21">
        <v>280.62200000000001</v>
      </c>
      <c r="G26" s="22">
        <v>1</v>
      </c>
      <c r="H26" s="21">
        <v>60</v>
      </c>
      <c r="I26" s="21" t="s">
        <v>33</v>
      </c>
      <c r="J26" s="21">
        <v>208.64</v>
      </c>
      <c r="K26" s="21">
        <f t="shared" si="2"/>
        <v>5.8080000000000211</v>
      </c>
      <c r="L26" s="21">
        <f t="shared" si="3"/>
        <v>185.43</v>
      </c>
      <c r="M26" s="21">
        <v>29.018000000000001</v>
      </c>
      <c r="N26" s="21"/>
      <c r="O26" s="21">
        <f t="shared" si="4"/>
        <v>37.085999999999999</v>
      </c>
      <c r="P26" s="23"/>
      <c r="Q26" s="23"/>
      <c r="R26" s="21"/>
      <c r="S26" s="21">
        <f t="shared" si="5"/>
        <v>7.5667907026910433</v>
      </c>
      <c r="T26" s="21">
        <f t="shared" si="6"/>
        <v>7.5667907026910433</v>
      </c>
      <c r="U26" s="21">
        <v>39.885399999999997</v>
      </c>
      <c r="V26" s="21">
        <v>60.02579999999999</v>
      </c>
      <c r="W26" s="21">
        <v>53.800199999999997</v>
      </c>
      <c r="X26" s="21">
        <v>43.848599999999998</v>
      </c>
      <c r="Y26" s="21">
        <v>41.466599999999993</v>
      </c>
      <c r="Z26" s="21">
        <v>48.208799999999997</v>
      </c>
      <c r="AA26" s="21" t="s">
        <v>49</v>
      </c>
      <c r="AB26" s="21">
        <f t="shared" si="7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60</v>
      </c>
      <c r="B27" s="1" t="s">
        <v>32</v>
      </c>
      <c r="C27" s="1">
        <v>80.305999999999997</v>
      </c>
      <c r="D27" s="1">
        <v>257.32400000000001</v>
      </c>
      <c r="E27" s="1">
        <v>151.136</v>
      </c>
      <c r="F27" s="1">
        <v>155.28800000000001</v>
      </c>
      <c r="G27" s="5">
        <v>1</v>
      </c>
      <c r="H27" s="1">
        <v>35</v>
      </c>
      <c r="I27" s="1" t="s">
        <v>33</v>
      </c>
      <c r="J27" s="1">
        <v>158.33199999999999</v>
      </c>
      <c r="K27" s="1">
        <f t="shared" si="2"/>
        <v>-7.195999999999998</v>
      </c>
      <c r="L27" s="1">
        <f t="shared" si="3"/>
        <v>74.888999999999996</v>
      </c>
      <c r="M27" s="1">
        <v>76.247</v>
      </c>
      <c r="N27" s="1">
        <v>6.7344000000000221</v>
      </c>
      <c r="O27" s="1">
        <f t="shared" si="4"/>
        <v>14.977799999999998</v>
      </c>
      <c r="P27" s="4"/>
      <c r="Q27" s="4"/>
      <c r="R27" s="1"/>
      <c r="S27" s="1">
        <f t="shared" si="5"/>
        <v>10.817503238125763</v>
      </c>
      <c r="T27" s="1">
        <f t="shared" si="6"/>
        <v>10.817503238125763</v>
      </c>
      <c r="U27" s="1">
        <v>16.7788</v>
      </c>
      <c r="V27" s="1">
        <v>23.897600000000001</v>
      </c>
      <c r="W27" s="1">
        <v>21.5442</v>
      </c>
      <c r="X27" s="1">
        <v>20.689</v>
      </c>
      <c r="Y27" s="1">
        <v>18.740200000000002</v>
      </c>
      <c r="Z27" s="1">
        <v>10.049799999999999</v>
      </c>
      <c r="AA27" s="1"/>
      <c r="AB27" s="1">
        <f t="shared" si="7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61</v>
      </c>
      <c r="B28" s="1" t="s">
        <v>32</v>
      </c>
      <c r="C28" s="1">
        <v>91.165999999999997</v>
      </c>
      <c r="D28" s="1">
        <v>735.89099999999996</v>
      </c>
      <c r="E28" s="1">
        <v>482.54199999999997</v>
      </c>
      <c r="F28" s="1">
        <v>311.8</v>
      </c>
      <c r="G28" s="5">
        <v>1</v>
      </c>
      <c r="H28" s="1">
        <v>30</v>
      </c>
      <c r="I28" s="1" t="s">
        <v>33</v>
      </c>
      <c r="J28" s="1">
        <v>492.137</v>
      </c>
      <c r="K28" s="1">
        <f t="shared" si="2"/>
        <v>-9.5950000000000273</v>
      </c>
      <c r="L28" s="1">
        <f t="shared" si="3"/>
        <v>96.004999999999995</v>
      </c>
      <c r="M28" s="1">
        <v>386.53699999999998</v>
      </c>
      <c r="N28" s="1"/>
      <c r="O28" s="1">
        <f t="shared" si="4"/>
        <v>19.201000000000001</v>
      </c>
      <c r="P28" s="4"/>
      <c r="Q28" s="4"/>
      <c r="R28" s="1"/>
      <c r="S28" s="1">
        <f t="shared" si="5"/>
        <v>16.238737565751784</v>
      </c>
      <c r="T28" s="1">
        <f t="shared" si="6"/>
        <v>16.238737565751784</v>
      </c>
      <c r="U28" s="1">
        <v>18.916</v>
      </c>
      <c r="V28" s="1">
        <v>35.182200000000002</v>
      </c>
      <c r="W28" s="1">
        <v>33.01560000000002</v>
      </c>
      <c r="X28" s="1">
        <v>14.531599999999999</v>
      </c>
      <c r="Y28" s="1">
        <v>14.558999999999999</v>
      </c>
      <c r="Z28" s="1">
        <v>30.484999999999999</v>
      </c>
      <c r="AA28" s="1"/>
      <c r="AB28" s="1">
        <f t="shared" si="7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62</v>
      </c>
      <c r="B29" s="1" t="s">
        <v>32</v>
      </c>
      <c r="C29" s="1">
        <v>399.44299999999998</v>
      </c>
      <c r="D29" s="1">
        <v>683.00400000000002</v>
      </c>
      <c r="E29" s="1">
        <v>759.09699999999998</v>
      </c>
      <c r="F29" s="1">
        <v>283.19799999999998</v>
      </c>
      <c r="G29" s="5">
        <v>1</v>
      </c>
      <c r="H29" s="1">
        <v>30</v>
      </c>
      <c r="I29" s="1" t="s">
        <v>33</v>
      </c>
      <c r="J29" s="1">
        <v>748.14</v>
      </c>
      <c r="K29" s="1">
        <f t="shared" si="2"/>
        <v>10.956999999999994</v>
      </c>
      <c r="L29" s="1">
        <f t="shared" si="3"/>
        <v>201.85699999999997</v>
      </c>
      <c r="M29" s="1">
        <v>557.24</v>
      </c>
      <c r="N29" s="1">
        <v>97.734200000000044</v>
      </c>
      <c r="O29" s="1">
        <f t="shared" si="4"/>
        <v>40.371399999999994</v>
      </c>
      <c r="P29" s="4">
        <f t="shared" ref="P29" si="9">11*O29-N29-F29</f>
        <v>63.153199999999913</v>
      </c>
      <c r="Q29" s="4"/>
      <c r="R29" s="1"/>
      <c r="S29" s="1">
        <f t="shared" si="5"/>
        <v>11</v>
      </c>
      <c r="T29" s="1">
        <f t="shared" si="6"/>
        <v>9.4356945758631134</v>
      </c>
      <c r="U29" s="1">
        <v>41.112400000000001</v>
      </c>
      <c r="V29" s="1">
        <v>43.909799999999997</v>
      </c>
      <c r="W29" s="1">
        <v>42.18539999999998</v>
      </c>
      <c r="X29" s="1">
        <v>55.1</v>
      </c>
      <c r="Y29" s="1">
        <v>57.406399999999998</v>
      </c>
      <c r="Z29" s="1">
        <v>46.519000000000013</v>
      </c>
      <c r="AA29" s="1"/>
      <c r="AB29" s="1">
        <f t="shared" si="7"/>
        <v>63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20" t="s">
        <v>63</v>
      </c>
      <c r="B30" s="1" t="s">
        <v>32</v>
      </c>
      <c r="C30" s="1">
        <v>288.48899999999998</v>
      </c>
      <c r="D30" s="1">
        <v>728.04100000000005</v>
      </c>
      <c r="E30" s="1">
        <v>351.404</v>
      </c>
      <c r="F30" s="1">
        <v>606.01499999999999</v>
      </c>
      <c r="G30" s="5">
        <v>1</v>
      </c>
      <c r="H30" s="1">
        <v>30</v>
      </c>
      <c r="I30" s="1" t="s">
        <v>33</v>
      </c>
      <c r="J30" s="1">
        <v>350.3</v>
      </c>
      <c r="K30" s="1">
        <f t="shared" si="2"/>
        <v>1.103999999999985</v>
      </c>
      <c r="L30" s="1">
        <f t="shared" si="3"/>
        <v>351.404</v>
      </c>
      <c r="M30" s="1"/>
      <c r="N30" s="1">
        <v>90.51400000000001</v>
      </c>
      <c r="O30" s="1">
        <f t="shared" si="4"/>
        <v>70.280799999999999</v>
      </c>
      <c r="P30" s="4">
        <f>12.9*O30-N30-F30</f>
        <v>210.09332000000006</v>
      </c>
      <c r="Q30" s="4"/>
      <c r="R30" s="1"/>
      <c r="S30" s="1">
        <f t="shared" si="5"/>
        <v>12.9</v>
      </c>
      <c r="T30" s="1">
        <f t="shared" si="6"/>
        <v>9.910658387497012</v>
      </c>
      <c r="U30" s="1">
        <v>68.734999999999999</v>
      </c>
      <c r="V30" s="1">
        <v>69.730199999999996</v>
      </c>
      <c r="W30" s="1">
        <v>74.014800000000008</v>
      </c>
      <c r="X30" s="1">
        <v>72.209800000000001</v>
      </c>
      <c r="Y30" s="1">
        <v>65.457399999999993</v>
      </c>
      <c r="Z30" s="1">
        <v>56.849600000000002</v>
      </c>
      <c r="AA30" s="1" t="s">
        <v>144</v>
      </c>
      <c r="AB30" s="1">
        <f t="shared" si="7"/>
        <v>210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3" t="s">
        <v>64</v>
      </c>
      <c r="B31" s="13" t="s">
        <v>32</v>
      </c>
      <c r="C31" s="13"/>
      <c r="D31" s="13"/>
      <c r="E31" s="13"/>
      <c r="F31" s="13"/>
      <c r="G31" s="14">
        <v>0</v>
      </c>
      <c r="H31" s="13">
        <v>45</v>
      </c>
      <c r="I31" s="13" t="s">
        <v>33</v>
      </c>
      <c r="J31" s="13"/>
      <c r="K31" s="13">
        <f t="shared" si="2"/>
        <v>0</v>
      </c>
      <c r="L31" s="13">
        <f t="shared" si="3"/>
        <v>0</v>
      </c>
      <c r="M31" s="13"/>
      <c r="N31" s="13"/>
      <c r="O31" s="13">
        <f t="shared" si="4"/>
        <v>0</v>
      </c>
      <c r="P31" s="15"/>
      <c r="Q31" s="15"/>
      <c r="R31" s="13"/>
      <c r="S31" s="13" t="e">
        <f t="shared" si="5"/>
        <v>#DIV/0!</v>
      </c>
      <c r="T31" s="13" t="e">
        <f t="shared" si="6"/>
        <v>#DIV/0!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 t="s">
        <v>39</v>
      </c>
      <c r="AB31" s="13">
        <f t="shared" si="7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3" t="s">
        <v>65</v>
      </c>
      <c r="B32" s="13" t="s">
        <v>32</v>
      </c>
      <c r="C32" s="13"/>
      <c r="D32" s="13"/>
      <c r="E32" s="13"/>
      <c r="F32" s="13"/>
      <c r="G32" s="14">
        <v>0</v>
      </c>
      <c r="H32" s="13">
        <v>40</v>
      </c>
      <c r="I32" s="13" t="s">
        <v>33</v>
      </c>
      <c r="J32" s="13"/>
      <c r="K32" s="13">
        <f t="shared" si="2"/>
        <v>0</v>
      </c>
      <c r="L32" s="13">
        <f t="shared" si="3"/>
        <v>0</v>
      </c>
      <c r="M32" s="13"/>
      <c r="N32" s="13"/>
      <c r="O32" s="13">
        <f t="shared" si="4"/>
        <v>0</v>
      </c>
      <c r="P32" s="15"/>
      <c r="Q32" s="15"/>
      <c r="R32" s="13"/>
      <c r="S32" s="13" t="e">
        <f t="shared" si="5"/>
        <v>#DIV/0!</v>
      </c>
      <c r="T32" s="13" t="e">
        <f t="shared" si="6"/>
        <v>#DIV/0!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 t="s">
        <v>39</v>
      </c>
      <c r="AB32" s="13">
        <f t="shared" si="7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21" t="s">
        <v>66</v>
      </c>
      <c r="B33" s="21" t="s">
        <v>32</v>
      </c>
      <c r="C33" s="21">
        <v>377.12700000000001</v>
      </c>
      <c r="D33" s="21">
        <v>960.99599999999998</v>
      </c>
      <c r="E33" s="21">
        <v>693.63300000000004</v>
      </c>
      <c r="F33" s="21">
        <v>496.74099999999999</v>
      </c>
      <c r="G33" s="22">
        <v>1</v>
      </c>
      <c r="H33" s="21">
        <v>40</v>
      </c>
      <c r="I33" s="21" t="s">
        <v>33</v>
      </c>
      <c r="J33" s="21">
        <v>678.08600000000001</v>
      </c>
      <c r="K33" s="21">
        <f t="shared" si="2"/>
        <v>15.547000000000025</v>
      </c>
      <c r="L33" s="21">
        <f t="shared" si="3"/>
        <v>520.447</v>
      </c>
      <c r="M33" s="21">
        <v>173.18600000000001</v>
      </c>
      <c r="N33" s="21">
        <v>310.51399999999961</v>
      </c>
      <c r="O33" s="21">
        <f t="shared" si="4"/>
        <v>104.0894</v>
      </c>
      <c r="P33" s="23"/>
      <c r="Q33" s="23"/>
      <c r="R33" s="21"/>
      <c r="S33" s="21">
        <f t="shared" si="5"/>
        <v>7.755400645983161</v>
      </c>
      <c r="T33" s="21">
        <f t="shared" si="6"/>
        <v>7.755400645983161</v>
      </c>
      <c r="U33" s="21">
        <v>122.205</v>
      </c>
      <c r="V33" s="21">
        <v>142.15860000000001</v>
      </c>
      <c r="W33" s="21">
        <v>136.77160000000001</v>
      </c>
      <c r="X33" s="21">
        <v>107.2216</v>
      </c>
      <c r="Y33" s="21">
        <v>105.9538</v>
      </c>
      <c r="Z33" s="21">
        <v>128.30879999999999</v>
      </c>
      <c r="AA33" s="21" t="s">
        <v>67</v>
      </c>
      <c r="AB33" s="21">
        <f t="shared" si="7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68</v>
      </c>
      <c r="B34" s="1" t="s">
        <v>32</v>
      </c>
      <c r="C34" s="1">
        <v>142.935</v>
      </c>
      <c r="D34" s="1">
        <v>269.87099999999998</v>
      </c>
      <c r="E34" s="1">
        <v>219.28899999999999</v>
      </c>
      <c r="F34" s="1">
        <v>159.755</v>
      </c>
      <c r="G34" s="5">
        <v>1</v>
      </c>
      <c r="H34" s="1">
        <v>40</v>
      </c>
      <c r="I34" s="1" t="s">
        <v>33</v>
      </c>
      <c r="J34" s="1">
        <v>204.86600000000001</v>
      </c>
      <c r="K34" s="1">
        <f t="shared" si="2"/>
        <v>14.422999999999973</v>
      </c>
      <c r="L34" s="1">
        <f t="shared" si="3"/>
        <v>160.101</v>
      </c>
      <c r="M34" s="1">
        <v>59.188000000000002</v>
      </c>
      <c r="N34" s="1">
        <v>166.03100000000009</v>
      </c>
      <c r="O34" s="1">
        <f t="shared" si="4"/>
        <v>32.020200000000003</v>
      </c>
      <c r="P34" s="4">
        <f t="shared" ref="P34" si="10">11*O34-N34-F34</f>
        <v>26.436199999999957</v>
      </c>
      <c r="Q34" s="4"/>
      <c r="R34" s="1"/>
      <c r="S34" s="1">
        <f t="shared" si="5"/>
        <v>11</v>
      </c>
      <c r="T34" s="1">
        <f t="shared" si="6"/>
        <v>10.174389916365296</v>
      </c>
      <c r="U34" s="1">
        <v>33.796599999999998</v>
      </c>
      <c r="V34" s="1">
        <v>28.257999999999999</v>
      </c>
      <c r="W34" s="1">
        <v>31.16</v>
      </c>
      <c r="X34" s="1">
        <v>39.71759999999999</v>
      </c>
      <c r="Y34" s="1">
        <v>35.163600000000002</v>
      </c>
      <c r="Z34" s="1">
        <v>43.245399999999997</v>
      </c>
      <c r="AA34" s="1"/>
      <c r="AB34" s="1">
        <f t="shared" si="7"/>
        <v>26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9" t="s">
        <v>69</v>
      </c>
      <c r="B35" s="9" t="s">
        <v>32</v>
      </c>
      <c r="C35" s="9">
        <v>73.870999999999995</v>
      </c>
      <c r="D35" s="9">
        <v>24.045000000000002</v>
      </c>
      <c r="E35" s="9">
        <v>53.225000000000001</v>
      </c>
      <c r="F35" s="9">
        <v>23.193000000000001</v>
      </c>
      <c r="G35" s="10">
        <v>0</v>
      </c>
      <c r="H35" s="9">
        <v>45</v>
      </c>
      <c r="I35" s="9" t="s">
        <v>55</v>
      </c>
      <c r="J35" s="9">
        <v>49.8</v>
      </c>
      <c r="K35" s="9">
        <f t="shared" si="2"/>
        <v>3.4250000000000043</v>
      </c>
      <c r="L35" s="9">
        <f t="shared" si="3"/>
        <v>53.225000000000001</v>
      </c>
      <c r="M35" s="9"/>
      <c r="N35" s="9"/>
      <c r="O35" s="9">
        <f t="shared" si="4"/>
        <v>10.645</v>
      </c>
      <c r="P35" s="11"/>
      <c r="Q35" s="11"/>
      <c r="R35" s="9"/>
      <c r="S35" s="9">
        <f t="shared" si="5"/>
        <v>2.1787693752935651</v>
      </c>
      <c r="T35" s="9">
        <f t="shared" si="6"/>
        <v>2.1787693752935651</v>
      </c>
      <c r="U35" s="9">
        <v>13.504200000000001</v>
      </c>
      <c r="V35" s="9">
        <v>12.638199999999999</v>
      </c>
      <c r="W35" s="9">
        <v>11.9598</v>
      </c>
      <c r="X35" s="9">
        <v>11.612399999999999</v>
      </c>
      <c r="Y35" s="9">
        <v>11.410399999999999</v>
      </c>
      <c r="Z35" s="9">
        <v>13.735200000000001</v>
      </c>
      <c r="AA35" s="12" t="s">
        <v>70</v>
      </c>
      <c r="AB35" s="9">
        <f t="shared" si="7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71</v>
      </c>
      <c r="B36" s="1" t="s">
        <v>32</v>
      </c>
      <c r="C36" s="1">
        <v>73.863</v>
      </c>
      <c r="D36" s="1">
        <v>117.292</v>
      </c>
      <c r="E36" s="1">
        <v>84.144000000000005</v>
      </c>
      <c r="F36" s="1">
        <v>95.887</v>
      </c>
      <c r="G36" s="5">
        <v>1</v>
      </c>
      <c r="H36" s="1">
        <v>30</v>
      </c>
      <c r="I36" s="1" t="s">
        <v>33</v>
      </c>
      <c r="J36" s="1">
        <v>82.206999999999994</v>
      </c>
      <c r="K36" s="1">
        <f t="shared" si="2"/>
        <v>1.9370000000000118</v>
      </c>
      <c r="L36" s="1">
        <f t="shared" si="3"/>
        <v>60.737000000000009</v>
      </c>
      <c r="M36" s="1">
        <v>23.407</v>
      </c>
      <c r="N36" s="1">
        <v>33.928800000000038</v>
      </c>
      <c r="O36" s="1">
        <f t="shared" si="4"/>
        <v>12.147400000000001</v>
      </c>
      <c r="P36" s="4"/>
      <c r="Q36" s="4"/>
      <c r="R36" s="1"/>
      <c r="S36" s="1">
        <f t="shared" si="5"/>
        <v>10.686714852561042</v>
      </c>
      <c r="T36" s="1">
        <f t="shared" si="6"/>
        <v>10.686714852561042</v>
      </c>
      <c r="U36" s="1">
        <v>12.8118</v>
      </c>
      <c r="V36" s="1">
        <v>12.9682</v>
      </c>
      <c r="W36" s="1">
        <v>12.649800000000001</v>
      </c>
      <c r="X36" s="1">
        <v>1.1888000000000001</v>
      </c>
      <c r="Y36" s="1">
        <v>1.0720000000000001</v>
      </c>
      <c r="Z36" s="1">
        <v>11.5992</v>
      </c>
      <c r="AA36" s="1"/>
      <c r="AB36" s="1">
        <f t="shared" si="7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72</v>
      </c>
      <c r="B37" s="1" t="s">
        <v>32</v>
      </c>
      <c r="C37" s="1">
        <v>291.31599999999997</v>
      </c>
      <c r="D37" s="1">
        <v>490.25599999999997</v>
      </c>
      <c r="E37" s="1">
        <v>431.8</v>
      </c>
      <c r="F37" s="1">
        <v>285.11500000000001</v>
      </c>
      <c r="G37" s="5">
        <v>1</v>
      </c>
      <c r="H37" s="1">
        <v>50</v>
      </c>
      <c r="I37" s="1" t="s">
        <v>33</v>
      </c>
      <c r="J37" s="1">
        <v>416.12599999999998</v>
      </c>
      <c r="K37" s="1">
        <f t="shared" si="2"/>
        <v>15.674000000000035</v>
      </c>
      <c r="L37" s="1">
        <f t="shared" si="3"/>
        <v>277.411</v>
      </c>
      <c r="M37" s="1">
        <v>154.38900000000001</v>
      </c>
      <c r="N37" s="1">
        <v>134.81168</v>
      </c>
      <c r="O37" s="1">
        <f t="shared" si="4"/>
        <v>55.482199999999999</v>
      </c>
      <c r="P37" s="4">
        <f t="shared" ref="P37:P38" si="11">11*O37-N37-F37</f>
        <v>190.37752</v>
      </c>
      <c r="Q37" s="4"/>
      <c r="R37" s="1"/>
      <c r="S37" s="1">
        <f t="shared" si="5"/>
        <v>11.000000000000002</v>
      </c>
      <c r="T37" s="1">
        <f t="shared" si="6"/>
        <v>7.5686739170400603</v>
      </c>
      <c r="U37" s="1">
        <v>49.0122</v>
      </c>
      <c r="V37" s="1">
        <v>55.084799999999987</v>
      </c>
      <c r="W37" s="1">
        <v>48.026400000000002</v>
      </c>
      <c r="X37" s="1">
        <v>58.534599999999998</v>
      </c>
      <c r="Y37" s="1">
        <v>58.089399999999998</v>
      </c>
      <c r="Z37" s="1">
        <v>70.513999999999996</v>
      </c>
      <c r="AA37" s="1"/>
      <c r="AB37" s="1">
        <f t="shared" si="7"/>
        <v>190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73</v>
      </c>
      <c r="B38" s="1" t="s">
        <v>32</v>
      </c>
      <c r="C38" s="1">
        <v>227.90899999999999</v>
      </c>
      <c r="D38" s="1">
        <v>359.786</v>
      </c>
      <c r="E38" s="1">
        <v>304.72500000000002</v>
      </c>
      <c r="F38" s="1">
        <v>240.874</v>
      </c>
      <c r="G38" s="5">
        <v>1</v>
      </c>
      <c r="H38" s="1">
        <v>50</v>
      </c>
      <c r="I38" s="1" t="s">
        <v>33</v>
      </c>
      <c r="J38" s="1">
        <v>303.88400000000001</v>
      </c>
      <c r="K38" s="1">
        <f t="shared" ref="K38:K69" si="12">E38-J38</f>
        <v>0.84100000000000819</v>
      </c>
      <c r="L38" s="1">
        <f t="shared" si="3"/>
        <v>202.04100000000003</v>
      </c>
      <c r="M38" s="1">
        <v>102.684</v>
      </c>
      <c r="N38" s="1">
        <v>110.95804</v>
      </c>
      <c r="O38" s="1">
        <f t="shared" si="4"/>
        <v>40.408200000000008</v>
      </c>
      <c r="P38" s="4">
        <f t="shared" si="11"/>
        <v>92.658160000000095</v>
      </c>
      <c r="Q38" s="4"/>
      <c r="R38" s="1"/>
      <c r="S38" s="1">
        <f t="shared" si="5"/>
        <v>11</v>
      </c>
      <c r="T38" s="1">
        <f t="shared" si="6"/>
        <v>8.7069466098465149</v>
      </c>
      <c r="U38" s="1">
        <v>39.306600000000003</v>
      </c>
      <c r="V38" s="1">
        <v>39.528399999999998</v>
      </c>
      <c r="W38" s="1">
        <v>36.894399999999997</v>
      </c>
      <c r="X38" s="1">
        <v>37.3992</v>
      </c>
      <c r="Y38" s="1">
        <v>41.632199999999997</v>
      </c>
      <c r="Z38" s="1">
        <v>48.128999999999998</v>
      </c>
      <c r="AA38" s="1"/>
      <c r="AB38" s="1">
        <f t="shared" si="7"/>
        <v>93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74</v>
      </c>
      <c r="B39" s="1" t="s">
        <v>32</v>
      </c>
      <c r="C39" s="1">
        <v>183.85</v>
      </c>
      <c r="D39" s="1">
        <v>163.184</v>
      </c>
      <c r="E39" s="1">
        <v>149.82599999999999</v>
      </c>
      <c r="F39" s="1">
        <v>157.648</v>
      </c>
      <c r="G39" s="5">
        <v>1</v>
      </c>
      <c r="H39" s="1">
        <v>50</v>
      </c>
      <c r="I39" s="1" t="s">
        <v>33</v>
      </c>
      <c r="J39" s="1">
        <v>154.309</v>
      </c>
      <c r="K39" s="1">
        <f t="shared" si="12"/>
        <v>-4.4830000000000041</v>
      </c>
      <c r="L39" s="1">
        <f t="shared" si="3"/>
        <v>106.928</v>
      </c>
      <c r="M39" s="1">
        <v>42.898000000000003</v>
      </c>
      <c r="N39" s="1">
        <v>91.540000000000092</v>
      </c>
      <c r="O39" s="1">
        <f t="shared" si="4"/>
        <v>21.3856</v>
      </c>
      <c r="P39" s="4"/>
      <c r="Q39" s="4"/>
      <c r="R39" s="1"/>
      <c r="S39" s="1">
        <f t="shared" si="5"/>
        <v>11.652139757593899</v>
      </c>
      <c r="T39" s="1">
        <f t="shared" si="6"/>
        <v>11.652139757593899</v>
      </c>
      <c r="U39" s="1">
        <v>25.556799999999999</v>
      </c>
      <c r="V39" s="1">
        <v>24.6952</v>
      </c>
      <c r="W39" s="1">
        <v>19.373999999999999</v>
      </c>
      <c r="X39" s="1">
        <v>17.392399999999999</v>
      </c>
      <c r="Y39" s="1">
        <v>20.2622</v>
      </c>
      <c r="Z39" s="1">
        <v>34.247799999999998</v>
      </c>
      <c r="AA39" s="1"/>
      <c r="AB39" s="1">
        <f t="shared" si="7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9" t="s">
        <v>75</v>
      </c>
      <c r="B40" s="9" t="s">
        <v>32</v>
      </c>
      <c r="C40" s="9"/>
      <c r="D40" s="9">
        <v>155.05500000000001</v>
      </c>
      <c r="E40" s="9">
        <v>155.05500000000001</v>
      </c>
      <c r="F40" s="9"/>
      <c r="G40" s="10">
        <v>0</v>
      </c>
      <c r="H40" s="9" t="e">
        <v>#N/A</v>
      </c>
      <c r="I40" s="9" t="s">
        <v>55</v>
      </c>
      <c r="J40" s="9">
        <v>155.05500000000001</v>
      </c>
      <c r="K40" s="9">
        <f t="shared" si="12"/>
        <v>0</v>
      </c>
      <c r="L40" s="9">
        <f t="shared" si="3"/>
        <v>0</v>
      </c>
      <c r="M40" s="9">
        <v>155.05500000000001</v>
      </c>
      <c r="N40" s="9"/>
      <c r="O40" s="9">
        <f t="shared" si="4"/>
        <v>0</v>
      </c>
      <c r="P40" s="11"/>
      <c r="Q40" s="11"/>
      <c r="R40" s="9"/>
      <c r="S40" s="9" t="e">
        <f t="shared" si="5"/>
        <v>#DIV/0!</v>
      </c>
      <c r="T40" s="9" t="e">
        <f t="shared" si="6"/>
        <v>#DIV/0!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/>
      <c r="AB40" s="9">
        <f t="shared" si="7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76</v>
      </c>
      <c r="B41" s="1" t="s">
        <v>38</v>
      </c>
      <c r="C41" s="1">
        <v>180</v>
      </c>
      <c r="D41" s="1">
        <v>1657</v>
      </c>
      <c r="E41" s="1">
        <v>523</v>
      </c>
      <c r="F41" s="1">
        <v>1198</v>
      </c>
      <c r="G41" s="5">
        <v>0.4</v>
      </c>
      <c r="H41" s="1">
        <v>45</v>
      </c>
      <c r="I41" s="1" t="s">
        <v>33</v>
      </c>
      <c r="J41" s="1">
        <v>562</v>
      </c>
      <c r="K41" s="1">
        <f t="shared" si="12"/>
        <v>-39</v>
      </c>
      <c r="L41" s="1">
        <f t="shared" si="3"/>
        <v>196</v>
      </c>
      <c r="M41" s="1">
        <v>327</v>
      </c>
      <c r="N41" s="1"/>
      <c r="O41" s="1">
        <f t="shared" si="4"/>
        <v>39.200000000000003</v>
      </c>
      <c r="P41" s="4"/>
      <c r="Q41" s="4"/>
      <c r="R41" s="1"/>
      <c r="S41" s="1">
        <f t="shared" si="5"/>
        <v>30.561224489795915</v>
      </c>
      <c r="T41" s="1">
        <f t="shared" si="6"/>
        <v>30.561224489795915</v>
      </c>
      <c r="U41" s="1">
        <v>34</v>
      </c>
      <c r="V41" s="1">
        <v>128</v>
      </c>
      <c r="W41" s="1">
        <v>118.8</v>
      </c>
      <c r="X41" s="1">
        <v>60.2</v>
      </c>
      <c r="Y41" s="1">
        <v>62.6</v>
      </c>
      <c r="Z41" s="1">
        <v>92.2</v>
      </c>
      <c r="AA41" s="12" t="s">
        <v>77</v>
      </c>
      <c r="AB41" s="1">
        <f t="shared" si="7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3" t="s">
        <v>78</v>
      </c>
      <c r="B42" s="13" t="s">
        <v>38</v>
      </c>
      <c r="C42" s="13"/>
      <c r="D42" s="13"/>
      <c r="E42" s="13"/>
      <c r="F42" s="13"/>
      <c r="G42" s="14">
        <v>0</v>
      </c>
      <c r="H42" s="13">
        <v>50</v>
      </c>
      <c r="I42" s="13" t="s">
        <v>33</v>
      </c>
      <c r="J42" s="13"/>
      <c r="K42" s="13">
        <f t="shared" si="12"/>
        <v>0</v>
      </c>
      <c r="L42" s="13">
        <f t="shared" si="3"/>
        <v>0</v>
      </c>
      <c r="M42" s="13"/>
      <c r="N42" s="13"/>
      <c r="O42" s="13">
        <f t="shared" si="4"/>
        <v>0</v>
      </c>
      <c r="P42" s="15"/>
      <c r="Q42" s="15"/>
      <c r="R42" s="13"/>
      <c r="S42" s="13" t="e">
        <f t="shared" si="5"/>
        <v>#DIV/0!</v>
      </c>
      <c r="T42" s="13" t="e">
        <f t="shared" si="6"/>
        <v>#DIV/0!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 t="s">
        <v>39</v>
      </c>
      <c r="AB42" s="13">
        <f t="shared" si="7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79</v>
      </c>
      <c r="B43" s="1" t="s">
        <v>38</v>
      </c>
      <c r="C43" s="1">
        <v>258</v>
      </c>
      <c r="D43" s="1">
        <v>1176</v>
      </c>
      <c r="E43" s="1">
        <v>817</v>
      </c>
      <c r="F43" s="1">
        <v>529</v>
      </c>
      <c r="G43" s="5">
        <v>0.4</v>
      </c>
      <c r="H43" s="1">
        <v>45</v>
      </c>
      <c r="I43" s="1" t="s">
        <v>33</v>
      </c>
      <c r="J43" s="1">
        <v>826</v>
      </c>
      <c r="K43" s="1">
        <f t="shared" si="12"/>
        <v>-9</v>
      </c>
      <c r="L43" s="1">
        <f t="shared" si="3"/>
        <v>457</v>
      </c>
      <c r="M43" s="1">
        <v>360</v>
      </c>
      <c r="N43" s="1">
        <v>179.39999999999989</v>
      </c>
      <c r="O43" s="1">
        <f t="shared" si="4"/>
        <v>91.4</v>
      </c>
      <c r="P43" s="4">
        <f>11*O43-N43-F43</f>
        <v>297.00000000000023</v>
      </c>
      <c r="Q43" s="4"/>
      <c r="R43" s="1"/>
      <c r="S43" s="1">
        <f t="shared" si="5"/>
        <v>11</v>
      </c>
      <c r="T43" s="1">
        <f t="shared" si="6"/>
        <v>7.7505470459518584</v>
      </c>
      <c r="U43" s="1">
        <v>82.8</v>
      </c>
      <c r="V43" s="1">
        <v>90.2</v>
      </c>
      <c r="W43" s="1">
        <v>93</v>
      </c>
      <c r="X43" s="1">
        <v>75</v>
      </c>
      <c r="Y43" s="1">
        <v>73.400000000000006</v>
      </c>
      <c r="Z43" s="1">
        <v>85.4</v>
      </c>
      <c r="AA43" s="1"/>
      <c r="AB43" s="1">
        <f t="shared" si="7"/>
        <v>119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3" t="s">
        <v>80</v>
      </c>
      <c r="B44" s="13" t="s">
        <v>32</v>
      </c>
      <c r="C44" s="13"/>
      <c r="D44" s="13">
        <v>43.454999999999998</v>
      </c>
      <c r="E44" s="13">
        <v>43.454999999999998</v>
      </c>
      <c r="F44" s="13"/>
      <c r="G44" s="14">
        <v>0</v>
      </c>
      <c r="H44" s="13">
        <v>45</v>
      </c>
      <c r="I44" s="13" t="s">
        <v>33</v>
      </c>
      <c r="J44" s="13">
        <v>43.454999999999998</v>
      </c>
      <c r="K44" s="13">
        <f t="shared" si="12"/>
        <v>0</v>
      </c>
      <c r="L44" s="13">
        <f t="shared" si="3"/>
        <v>0</v>
      </c>
      <c r="M44" s="13">
        <v>43.454999999999998</v>
      </c>
      <c r="N44" s="13"/>
      <c r="O44" s="13">
        <f t="shared" si="4"/>
        <v>0</v>
      </c>
      <c r="P44" s="15"/>
      <c r="Q44" s="15"/>
      <c r="R44" s="13"/>
      <c r="S44" s="13" t="e">
        <f t="shared" si="5"/>
        <v>#DIV/0!</v>
      </c>
      <c r="T44" s="13" t="e">
        <f t="shared" si="6"/>
        <v>#DIV/0!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 t="s">
        <v>39</v>
      </c>
      <c r="AB44" s="13">
        <f t="shared" si="7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3" t="s">
        <v>81</v>
      </c>
      <c r="B45" s="13" t="s">
        <v>38</v>
      </c>
      <c r="C45" s="13"/>
      <c r="D45" s="13"/>
      <c r="E45" s="13"/>
      <c r="F45" s="13"/>
      <c r="G45" s="14">
        <v>0</v>
      </c>
      <c r="H45" s="13">
        <v>45</v>
      </c>
      <c r="I45" s="13" t="s">
        <v>33</v>
      </c>
      <c r="J45" s="13"/>
      <c r="K45" s="13">
        <f t="shared" si="12"/>
        <v>0</v>
      </c>
      <c r="L45" s="13">
        <f t="shared" si="3"/>
        <v>0</v>
      </c>
      <c r="M45" s="13"/>
      <c r="N45" s="13"/>
      <c r="O45" s="13">
        <f t="shared" si="4"/>
        <v>0</v>
      </c>
      <c r="P45" s="15"/>
      <c r="Q45" s="15"/>
      <c r="R45" s="13"/>
      <c r="S45" s="13" t="e">
        <f t="shared" si="5"/>
        <v>#DIV/0!</v>
      </c>
      <c r="T45" s="13" t="e">
        <f t="shared" si="6"/>
        <v>#DIV/0!</v>
      </c>
      <c r="U45" s="13">
        <v>0</v>
      </c>
      <c r="V45" s="13">
        <v>0</v>
      </c>
      <c r="W45" s="13">
        <v>0</v>
      </c>
      <c r="X45" s="13">
        <v>0</v>
      </c>
      <c r="Y45" s="13">
        <v>0</v>
      </c>
      <c r="Z45" s="13">
        <v>0</v>
      </c>
      <c r="AA45" s="13" t="s">
        <v>39</v>
      </c>
      <c r="AB45" s="13">
        <f t="shared" si="7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3" t="s">
        <v>82</v>
      </c>
      <c r="B46" s="13" t="s">
        <v>38</v>
      </c>
      <c r="C46" s="13"/>
      <c r="D46" s="13"/>
      <c r="E46" s="13"/>
      <c r="F46" s="13"/>
      <c r="G46" s="14">
        <v>0</v>
      </c>
      <c r="H46" s="13">
        <v>40</v>
      </c>
      <c r="I46" s="13" t="s">
        <v>33</v>
      </c>
      <c r="J46" s="13"/>
      <c r="K46" s="13">
        <f t="shared" si="12"/>
        <v>0</v>
      </c>
      <c r="L46" s="13">
        <f t="shared" si="3"/>
        <v>0</v>
      </c>
      <c r="M46" s="13"/>
      <c r="N46" s="13"/>
      <c r="O46" s="13">
        <f t="shared" si="4"/>
        <v>0</v>
      </c>
      <c r="P46" s="15"/>
      <c r="Q46" s="15"/>
      <c r="R46" s="13"/>
      <c r="S46" s="13" t="e">
        <f t="shared" si="5"/>
        <v>#DIV/0!</v>
      </c>
      <c r="T46" s="13" t="e">
        <f t="shared" si="6"/>
        <v>#DIV/0!</v>
      </c>
      <c r="U46" s="13">
        <v>0</v>
      </c>
      <c r="V46" s="13">
        <v>0</v>
      </c>
      <c r="W46" s="13">
        <v>0</v>
      </c>
      <c r="X46" s="13">
        <v>0</v>
      </c>
      <c r="Y46" s="13">
        <v>0</v>
      </c>
      <c r="Z46" s="13">
        <v>0</v>
      </c>
      <c r="AA46" s="13" t="s">
        <v>39</v>
      </c>
      <c r="AB46" s="13">
        <f t="shared" si="7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83</v>
      </c>
      <c r="B47" s="1" t="s">
        <v>32</v>
      </c>
      <c r="C47" s="1">
        <v>188.00700000000001</v>
      </c>
      <c r="D47" s="1">
        <v>135.89699999999999</v>
      </c>
      <c r="E47" s="1">
        <v>177.221</v>
      </c>
      <c r="F47" s="1">
        <v>103.446</v>
      </c>
      <c r="G47" s="5">
        <v>1</v>
      </c>
      <c r="H47" s="1">
        <v>40</v>
      </c>
      <c r="I47" s="1" t="s">
        <v>33</v>
      </c>
      <c r="J47" s="1">
        <v>192.23500000000001</v>
      </c>
      <c r="K47" s="1">
        <f t="shared" si="12"/>
        <v>-15.01400000000001</v>
      </c>
      <c r="L47" s="1">
        <f t="shared" si="3"/>
        <v>142.06400000000002</v>
      </c>
      <c r="M47" s="1">
        <v>35.156999999999996</v>
      </c>
      <c r="N47" s="1">
        <v>158.06979999999999</v>
      </c>
      <c r="O47" s="1">
        <f t="shared" si="4"/>
        <v>28.412800000000004</v>
      </c>
      <c r="P47" s="4">
        <f t="shared" ref="P47:P48" si="13">11*O47-N47-F47</f>
        <v>51.025000000000063</v>
      </c>
      <c r="Q47" s="4"/>
      <c r="R47" s="1"/>
      <c r="S47" s="1">
        <f t="shared" si="5"/>
        <v>11.000000000000002</v>
      </c>
      <c r="T47" s="1">
        <f t="shared" si="6"/>
        <v>9.2041544655929712</v>
      </c>
      <c r="U47" s="1">
        <v>28.1616</v>
      </c>
      <c r="V47" s="1">
        <v>23.1312</v>
      </c>
      <c r="W47" s="1">
        <v>18.679200000000002</v>
      </c>
      <c r="X47" s="1">
        <v>15.3634</v>
      </c>
      <c r="Y47" s="1">
        <v>19.1798</v>
      </c>
      <c r="Z47" s="1">
        <v>34.5184</v>
      </c>
      <c r="AA47" s="1"/>
      <c r="AB47" s="1">
        <f t="shared" si="7"/>
        <v>51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84</v>
      </c>
      <c r="B48" s="1" t="s">
        <v>38</v>
      </c>
      <c r="C48" s="1">
        <v>100</v>
      </c>
      <c r="D48" s="1">
        <v>408</v>
      </c>
      <c r="E48" s="1">
        <v>190</v>
      </c>
      <c r="F48" s="1">
        <v>268</v>
      </c>
      <c r="G48" s="5">
        <v>0.4</v>
      </c>
      <c r="H48" s="1">
        <v>40</v>
      </c>
      <c r="I48" s="1" t="s">
        <v>33</v>
      </c>
      <c r="J48" s="1">
        <v>199</v>
      </c>
      <c r="K48" s="1">
        <f t="shared" si="12"/>
        <v>-9</v>
      </c>
      <c r="L48" s="1">
        <f t="shared" si="3"/>
        <v>185</v>
      </c>
      <c r="M48" s="1">
        <v>5</v>
      </c>
      <c r="N48" s="1"/>
      <c r="O48" s="1">
        <f t="shared" si="4"/>
        <v>37</v>
      </c>
      <c r="P48" s="4">
        <f t="shared" si="13"/>
        <v>139</v>
      </c>
      <c r="Q48" s="4"/>
      <c r="R48" s="1"/>
      <c r="S48" s="1">
        <f t="shared" si="5"/>
        <v>11</v>
      </c>
      <c r="T48" s="1">
        <f t="shared" si="6"/>
        <v>7.243243243243243</v>
      </c>
      <c r="U48" s="1">
        <v>20.399999999999999</v>
      </c>
      <c r="V48" s="1">
        <v>42</v>
      </c>
      <c r="W48" s="1">
        <v>42.6</v>
      </c>
      <c r="X48" s="1">
        <v>25.8</v>
      </c>
      <c r="Y48" s="1">
        <v>27.2</v>
      </c>
      <c r="Z48" s="1">
        <v>34.799999999999997</v>
      </c>
      <c r="AA48" s="1"/>
      <c r="AB48" s="1">
        <f t="shared" si="7"/>
        <v>56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85</v>
      </c>
      <c r="B49" s="1" t="s">
        <v>38</v>
      </c>
      <c r="C49" s="1">
        <v>190</v>
      </c>
      <c r="D49" s="1">
        <v>780</v>
      </c>
      <c r="E49" s="1">
        <v>212</v>
      </c>
      <c r="F49" s="1">
        <v>705</v>
      </c>
      <c r="G49" s="5">
        <v>0.4</v>
      </c>
      <c r="H49" s="1">
        <v>45</v>
      </c>
      <c r="I49" s="1" t="s">
        <v>33</v>
      </c>
      <c r="J49" s="1">
        <v>211</v>
      </c>
      <c r="K49" s="1">
        <f t="shared" si="12"/>
        <v>1</v>
      </c>
      <c r="L49" s="1">
        <f t="shared" si="3"/>
        <v>212</v>
      </c>
      <c r="M49" s="1"/>
      <c r="N49" s="1"/>
      <c r="O49" s="1">
        <f t="shared" si="4"/>
        <v>42.4</v>
      </c>
      <c r="P49" s="4"/>
      <c r="Q49" s="4"/>
      <c r="R49" s="1"/>
      <c r="S49" s="1">
        <f t="shared" si="5"/>
        <v>16.627358490566039</v>
      </c>
      <c r="T49" s="1">
        <f t="shared" si="6"/>
        <v>16.627358490566039</v>
      </c>
      <c r="U49" s="1">
        <v>40.799999999999997</v>
      </c>
      <c r="V49" s="1">
        <v>82.4</v>
      </c>
      <c r="W49" s="1">
        <v>88.6</v>
      </c>
      <c r="X49" s="1">
        <v>47.6</v>
      </c>
      <c r="Y49" s="1">
        <v>44.2</v>
      </c>
      <c r="Z49" s="1">
        <v>69.8</v>
      </c>
      <c r="AA49" s="1"/>
      <c r="AB49" s="1">
        <f t="shared" si="7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9" t="s">
        <v>86</v>
      </c>
      <c r="B50" s="9" t="s">
        <v>32</v>
      </c>
      <c r="C50" s="9"/>
      <c r="D50" s="9">
        <v>59.889000000000003</v>
      </c>
      <c r="E50" s="9">
        <v>59.889000000000003</v>
      </c>
      <c r="F50" s="9"/>
      <c r="G50" s="10">
        <v>0</v>
      </c>
      <c r="H50" s="9" t="e">
        <v>#N/A</v>
      </c>
      <c r="I50" s="9" t="s">
        <v>55</v>
      </c>
      <c r="J50" s="9">
        <v>59.889000000000003</v>
      </c>
      <c r="K50" s="9">
        <f t="shared" si="12"/>
        <v>0</v>
      </c>
      <c r="L50" s="9">
        <f t="shared" si="3"/>
        <v>0</v>
      </c>
      <c r="M50" s="9">
        <v>59.889000000000003</v>
      </c>
      <c r="N50" s="9"/>
      <c r="O50" s="9">
        <f t="shared" si="4"/>
        <v>0</v>
      </c>
      <c r="P50" s="11"/>
      <c r="Q50" s="11"/>
      <c r="R50" s="9"/>
      <c r="S50" s="9" t="e">
        <f t="shared" si="5"/>
        <v>#DIV/0!</v>
      </c>
      <c r="T50" s="9" t="e">
        <f t="shared" si="6"/>
        <v>#DIV/0!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/>
      <c r="AB50" s="9">
        <f t="shared" si="7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3" t="s">
        <v>87</v>
      </c>
      <c r="B51" s="13" t="s">
        <v>32</v>
      </c>
      <c r="C51" s="13"/>
      <c r="D51" s="13"/>
      <c r="E51" s="13"/>
      <c r="F51" s="13"/>
      <c r="G51" s="14">
        <v>0</v>
      </c>
      <c r="H51" s="13">
        <v>40</v>
      </c>
      <c r="I51" s="13" t="s">
        <v>33</v>
      </c>
      <c r="J51" s="13"/>
      <c r="K51" s="13">
        <f t="shared" si="12"/>
        <v>0</v>
      </c>
      <c r="L51" s="13">
        <f t="shared" si="3"/>
        <v>0</v>
      </c>
      <c r="M51" s="13"/>
      <c r="N51" s="13"/>
      <c r="O51" s="13">
        <f t="shared" si="4"/>
        <v>0</v>
      </c>
      <c r="P51" s="15"/>
      <c r="Q51" s="15"/>
      <c r="R51" s="13"/>
      <c r="S51" s="13" t="e">
        <f t="shared" si="5"/>
        <v>#DIV/0!</v>
      </c>
      <c r="T51" s="13" t="e">
        <f t="shared" si="6"/>
        <v>#DIV/0!</v>
      </c>
      <c r="U51" s="13">
        <v>0</v>
      </c>
      <c r="V51" s="13">
        <v>0</v>
      </c>
      <c r="W51" s="13">
        <v>0</v>
      </c>
      <c r="X51" s="13">
        <v>0</v>
      </c>
      <c r="Y51" s="13">
        <v>0</v>
      </c>
      <c r="Z51" s="13">
        <v>0</v>
      </c>
      <c r="AA51" s="13" t="s">
        <v>39</v>
      </c>
      <c r="AB51" s="13">
        <f t="shared" si="7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3" t="s">
        <v>88</v>
      </c>
      <c r="B52" s="13" t="s">
        <v>38</v>
      </c>
      <c r="C52" s="13"/>
      <c r="D52" s="13">
        <v>24</v>
      </c>
      <c r="E52" s="13">
        <v>-347</v>
      </c>
      <c r="F52" s="13"/>
      <c r="G52" s="14">
        <v>0</v>
      </c>
      <c r="H52" s="13">
        <v>40</v>
      </c>
      <c r="I52" s="13" t="s">
        <v>33</v>
      </c>
      <c r="J52" s="13">
        <v>24</v>
      </c>
      <c r="K52" s="13">
        <f t="shared" si="12"/>
        <v>-371</v>
      </c>
      <c r="L52" s="13">
        <f t="shared" si="3"/>
        <v>0</v>
      </c>
      <c r="M52" s="13">
        <v>-347</v>
      </c>
      <c r="N52" s="13"/>
      <c r="O52" s="13">
        <f t="shared" si="4"/>
        <v>0</v>
      </c>
      <c r="P52" s="15"/>
      <c r="Q52" s="15"/>
      <c r="R52" s="13"/>
      <c r="S52" s="13" t="e">
        <f t="shared" si="5"/>
        <v>#DIV/0!</v>
      </c>
      <c r="T52" s="13" t="e">
        <f t="shared" si="6"/>
        <v>#DIV/0!</v>
      </c>
      <c r="U52" s="13">
        <v>0</v>
      </c>
      <c r="V52" s="13">
        <v>0</v>
      </c>
      <c r="W52" s="13">
        <v>0</v>
      </c>
      <c r="X52" s="13">
        <v>0</v>
      </c>
      <c r="Y52" s="13">
        <v>0</v>
      </c>
      <c r="Z52" s="13">
        <v>0</v>
      </c>
      <c r="AA52" s="13" t="s">
        <v>39</v>
      </c>
      <c r="AB52" s="13">
        <f t="shared" si="7"/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89</v>
      </c>
      <c r="B53" s="1" t="s">
        <v>38</v>
      </c>
      <c r="C53" s="1">
        <v>194</v>
      </c>
      <c r="D53" s="1">
        <v>1434</v>
      </c>
      <c r="E53" s="1">
        <v>895</v>
      </c>
      <c r="F53" s="1">
        <v>629</v>
      </c>
      <c r="G53" s="5">
        <v>0.4</v>
      </c>
      <c r="H53" s="1">
        <v>40</v>
      </c>
      <c r="I53" s="1" t="s">
        <v>33</v>
      </c>
      <c r="J53" s="1">
        <v>900</v>
      </c>
      <c r="K53" s="1">
        <f t="shared" si="12"/>
        <v>-5</v>
      </c>
      <c r="L53" s="1">
        <f t="shared" si="3"/>
        <v>475</v>
      </c>
      <c r="M53" s="1">
        <v>420</v>
      </c>
      <c r="N53" s="1">
        <v>19.799999999999951</v>
      </c>
      <c r="O53" s="1">
        <f t="shared" si="4"/>
        <v>95</v>
      </c>
      <c r="P53" s="4">
        <f t="shared" ref="P53:P55" si="14">11*O53-N53-F53</f>
        <v>396.20000000000005</v>
      </c>
      <c r="Q53" s="4"/>
      <c r="R53" s="1"/>
      <c r="S53" s="1">
        <f t="shared" si="5"/>
        <v>11</v>
      </c>
      <c r="T53" s="1">
        <f t="shared" si="6"/>
        <v>6.8294736842105257</v>
      </c>
      <c r="U53" s="1">
        <v>81.400000000000006</v>
      </c>
      <c r="V53" s="1">
        <v>100.2</v>
      </c>
      <c r="W53" s="1">
        <v>100</v>
      </c>
      <c r="X53" s="1">
        <v>72</v>
      </c>
      <c r="Y53" s="1">
        <v>69</v>
      </c>
      <c r="Z53" s="1">
        <v>86.2</v>
      </c>
      <c r="AA53" s="1"/>
      <c r="AB53" s="1">
        <f t="shared" si="7"/>
        <v>158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90</v>
      </c>
      <c r="B54" s="1" t="s">
        <v>32</v>
      </c>
      <c r="C54" s="1">
        <v>233.42</v>
      </c>
      <c r="D54" s="1"/>
      <c r="E54" s="1">
        <v>98.637</v>
      </c>
      <c r="F54" s="1">
        <v>123.58</v>
      </c>
      <c r="G54" s="5">
        <v>1</v>
      </c>
      <c r="H54" s="1">
        <v>50</v>
      </c>
      <c r="I54" s="1" t="s">
        <v>33</v>
      </c>
      <c r="J54" s="1">
        <v>103.4</v>
      </c>
      <c r="K54" s="1">
        <f t="shared" si="12"/>
        <v>-4.7630000000000052</v>
      </c>
      <c r="L54" s="1">
        <f t="shared" si="3"/>
        <v>98.637</v>
      </c>
      <c r="M54" s="1"/>
      <c r="N54" s="1">
        <v>18.014000000000038</v>
      </c>
      <c r="O54" s="1">
        <f t="shared" si="4"/>
        <v>19.727399999999999</v>
      </c>
      <c r="P54" s="4">
        <f t="shared" si="14"/>
        <v>75.407399999999953</v>
      </c>
      <c r="Q54" s="4"/>
      <c r="R54" s="1"/>
      <c r="S54" s="1">
        <f t="shared" si="5"/>
        <v>11</v>
      </c>
      <c r="T54" s="1">
        <f t="shared" si="6"/>
        <v>7.1775297302229415</v>
      </c>
      <c r="U54" s="1">
        <v>16.730599999999999</v>
      </c>
      <c r="V54" s="1">
        <v>13.1782</v>
      </c>
      <c r="W54" s="1">
        <v>17.845400000000001</v>
      </c>
      <c r="X54" s="1">
        <v>27.189</v>
      </c>
      <c r="Y54" s="1">
        <v>25.279399999999999</v>
      </c>
      <c r="Z54" s="1">
        <v>38.065800000000003</v>
      </c>
      <c r="AA54" s="1"/>
      <c r="AB54" s="1">
        <f t="shared" si="7"/>
        <v>75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91</v>
      </c>
      <c r="B55" s="1" t="s">
        <v>32</v>
      </c>
      <c r="C55" s="1">
        <v>134.29900000000001</v>
      </c>
      <c r="D55" s="1">
        <v>120.858</v>
      </c>
      <c r="E55" s="1">
        <v>123.949</v>
      </c>
      <c r="F55" s="1">
        <v>103.89</v>
      </c>
      <c r="G55" s="5">
        <v>1</v>
      </c>
      <c r="H55" s="1">
        <v>50</v>
      </c>
      <c r="I55" s="1" t="s">
        <v>33</v>
      </c>
      <c r="J55" s="1">
        <v>125.15</v>
      </c>
      <c r="K55" s="1">
        <f t="shared" si="12"/>
        <v>-1.2010000000000076</v>
      </c>
      <c r="L55" s="1">
        <f t="shared" si="3"/>
        <v>123.949</v>
      </c>
      <c r="M55" s="1"/>
      <c r="N55" s="1">
        <v>112.366</v>
      </c>
      <c r="O55" s="1">
        <f t="shared" si="4"/>
        <v>24.7898</v>
      </c>
      <c r="P55" s="4">
        <f t="shared" si="14"/>
        <v>56.431799999999996</v>
      </c>
      <c r="Q55" s="4"/>
      <c r="R55" s="1"/>
      <c r="S55" s="1">
        <f t="shared" si="5"/>
        <v>11</v>
      </c>
      <c r="T55" s="1">
        <f t="shared" si="6"/>
        <v>8.7235879272926766</v>
      </c>
      <c r="U55" s="1">
        <v>24.477</v>
      </c>
      <c r="V55" s="1">
        <v>19.048200000000001</v>
      </c>
      <c r="W55" s="1">
        <v>20.644600000000001</v>
      </c>
      <c r="X55" s="1">
        <v>25.278600000000001</v>
      </c>
      <c r="Y55" s="1">
        <v>22.013400000000001</v>
      </c>
      <c r="Z55" s="1">
        <v>28.2788</v>
      </c>
      <c r="AA55" s="1"/>
      <c r="AB55" s="1">
        <f t="shared" si="7"/>
        <v>56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9" t="s">
        <v>92</v>
      </c>
      <c r="B56" s="9" t="s">
        <v>32</v>
      </c>
      <c r="C56" s="9"/>
      <c r="D56" s="9">
        <v>358.74599999999998</v>
      </c>
      <c r="E56" s="9">
        <v>355.75599999999997</v>
      </c>
      <c r="F56" s="9"/>
      <c r="G56" s="10">
        <v>0</v>
      </c>
      <c r="H56" s="9" t="e">
        <v>#N/A</v>
      </c>
      <c r="I56" s="9" t="s">
        <v>55</v>
      </c>
      <c r="J56" s="9">
        <v>358.74599999999998</v>
      </c>
      <c r="K56" s="9">
        <f t="shared" si="12"/>
        <v>-2.9900000000000091</v>
      </c>
      <c r="L56" s="9">
        <f t="shared" si="3"/>
        <v>-2.9900000000000091</v>
      </c>
      <c r="M56" s="9">
        <v>358.74599999999998</v>
      </c>
      <c r="N56" s="9"/>
      <c r="O56" s="9">
        <f t="shared" si="4"/>
        <v>-0.59800000000000186</v>
      </c>
      <c r="P56" s="11"/>
      <c r="Q56" s="11"/>
      <c r="R56" s="9"/>
      <c r="S56" s="9">
        <f t="shared" si="5"/>
        <v>0</v>
      </c>
      <c r="T56" s="9">
        <f t="shared" si="6"/>
        <v>0</v>
      </c>
      <c r="U56" s="9">
        <v>-0.59800000000000186</v>
      </c>
      <c r="V56" s="9">
        <v>-0.14980000000000049</v>
      </c>
      <c r="W56" s="9">
        <v>-0.30380000000000112</v>
      </c>
      <c r="X56" s="9">
        <v>14.144600000000001</v>
      </c>
      <c r="Y56" s="9">
        <v>18.997</v>
      </c>
      <c r="Z56" s="9">
        <v>22.145800000000001</v>
      </c>
      <c r="AA56" s="9" t="s">
        <v>93</v>
      </c>
      <c r="AB56" s="9">
        <f t="shared" si="7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94</v>
      </c>
      <c r="B57" s="1" t="s">
        <v>32</v>
      </c>
      <c r="C57" s="1">
        <v>544.30799999999999</v>
      </c>
      <c r="D57" s="1">
        <v>1459.432</v>
      </c>
      <c r="E57" s="1">
        <v>1397.952</v>
      </c>
      <c r="F57" s="1">
        <v>531.70399999999995</v>
      </c>
      <c r="G57" s="5">
        <v>1</v>
      </c>
      <c r="H57" s="1">
        <v>40</v>
      </c>
      <c r="I57" s="1" t="s">
        <v>33</v>
      </c>
      <c r="J57" s="1">
        <v>1383.559</v>
      </c>
      <c r="K57" s="1">
        <f t="shared" si="12"/>
        <v>14.393000000000029</v>
      </c>
      <c r="L57" s="1">
        <f t="shared" si="3"/>
        <v>325.11699999999996</v>
      </c>
      <c r="M57" s="1">
        <v>1072.835</v>
      </c>
      <c r="N57" s="1">
        <v>18.33959999999956</v>
      </c>
      <c r="O57" s="1">
        <f t="shared" si="4"/>
        <v>65.023399999999995</v>
      </c>
      <c r="P57" s="4">
        <f>11*O57-N57-F57</f>
        <v>165.21380000000045</v>
      </c>
      <c r="Q57" s="4"/>
      <c r="R57" s="1"/>
      <c r="S57" s="1">
        <f t="shared" si="5"/>
        <v>11</v>
      </c>
      <c r="T57" s="1">
        <f t="shared" si="6"/>
        <v>8.4591639317537926</v>
      </c>
      <c r="U57" s="1">
        <v>59.881199999999993</v>
      </c>
      <c r="V57" s="1">
        <v>91.705400000000012</v>
      </c>
      <c r="W57" s="1">
        <v>80.360799999999998</v>
      </c>
      <c r="X57" s="1">
        <v>29.31880000000001</v>
      </c>
      <c r="Y57" s="1">
        <v>32.617400000000004</v>
      </c>
      <c r="Z57" s="1">
        <v>113.8446</v>
      </c>
      <c r="AA57" s="1"/>
      <c r="AB57" s="1">
        <f t="shared" si="7"/>
        <v>165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3" t="s">
        <v>95</v>
      </c>
      <c r="B58" s="13" t="s">
        <v>38</v>
      </c>
      <c r="C58" s="13"/>
      <c r="D58" s="13"/>
      <c r="E58" s="13"/>
      <c r="F58" s="13"/>
      <c r="G58" s="14">
        <v>0</v>
      </c>
      <c r="H58" s="13">
        <v>50</v>
      </c>
      <c r="I58" s="13" t="s">
        <v>33</v>
      </c>
      <c r="J58" s="13"/>
      <c r="K58" s="13">
        <f t="shared" si="12"/>
        <v>0</v>
      </c>
      <c r="L58" s="13">
        <f t="shared" si="3"/>
        <v>0</v>
      </c>
      <c r="M58" s="13"/>
      <c r="N58" s="13"/>
      <c r="O58" s="13">
        <f t="shared" si="4"/>
        <v>0</v>
      </c>
      <c r="P58" s="15"/>
      <c r="Q58" s="15"/>
      <c r="R58" s="13"/>
      <c r="S58" s="13" t="e">
        <f t="shared" si="5"/>
        <v>#DIV/0!</v>
      </c>
      <c r="T58" s="13" t="e">
        <f t="shared" si="6"/>
        <v>#DIV/0!</v>
      </c>
      <c r="U58" s="13">
        <v>0</v>
      </c>
      <c r="V58" s="13">
        <v>0</v>
      </c>
      <c r="W58" s="13">
        <v>0</v>
      </c>
      <c r="X58" s="13">
        <v>0</v>
      </c>
      <c r="Y58" s="13">
        <v>0</v>
      </c>
      <c r="Z58" s="13">
        <v>0</v>
      </c>
      <c r="AA58" s="13" t="s">
        <v>39</v>
      </c>
      <c r="AB58" s="13">
        <f t="shared" si="7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96</v>
      </c>
      <c r="B59" s="1" t="s">
        <v>32</v>
      </c>
      <c r="C59" s="1">
        <v>211.553</v>
      </c>
      <c r="D59" s="1">
        <v>417.73899999999998</v>
      </c>
      <c r="E59" s="1">
        <v>413.911</v>
      </c>
      <c r="F59" s="1">
        <v>189.465</v>
      </c>
      <c r="G59" s="5">
        <v>1</v>
      </c>
      <c r="H59" s="1">
        <v>40</v>
      </c>
      <c r="I59" s="1" t="s">
        <v>33</v>
      </c>
      <c r="J59" s="1">
        <v>418.87</v>
      </c>
      <c r="K59" s="1">
        <f t="shared" si="12"/>
        <v>-4.9590000000000032</v>
      </c>
      <c r="L59" s="1">
        <f t="shared" si="3"/>
        <v>206.34100000000001</v>
      </c>
      <c r="M59" s="1">
        <v>207.57</v>
      </c>
      <c r="N59" s="1">
        <v>166.84519999999989</v>
      </c>
      <c r="O59" s="1">
        <f t="shared" si="4"/>
        <v>41.2682</v>
      </c>
      <c r="P59" s="4">
        <f t="shared" ref="P59:P60" si="15">11*O59-N59-F59</f>
        <v>97.640000000000128</v>
      </c>
      <c r="Q59" s="4"/>
      <c r="R59" s="1"/>
      <c r="S59" s="1">
        <f t="shared" si="5"/>
        <v>11</v>
      </c>
      <c r="T59" s="1">
        <f t="shared" si="6"/>
        <v>8.6340135988485063</v>
      </c>
      <c r="U59" s="1">
        <v>38.576599999999999</v>
      </c>
      <c r="V59" s="1">
        <v>34.7318</v>
      </c>
      <c r="W59" s="1">
        <v>33.0458</v>
      </c>
      <c r="X59" s="1">
        <v>30.122599999999991</v>
      </c>
      <c r="Y59" s="1">
        <v>33.912999999999997</v>
      </c>
      <c r="Z59" s="1">
        <v>37.081200000000003</v>
      </c>
      <c r="AA59" s="1"/>
      <c r="AB59" s="1">
        <f t="shared" si="7"/>
        <v>98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97</v>
      </c>
      <c r="B60" s="1" t="s">
        <v>38</v>
      </c>
      <c r="C60" s="1">
        <v>190</v>
      </c>
      <c r="D60" s="1">
        <v>570</v>
      </c>
      <c r="E60" s="1">
        <v>329</v>
      </c>
      <c r="F60" s="1">
        <v>355</v>
      </c>
      <c r="G60" s="5">
        <v>0.4</v>
      </c>
      <c r="H60" s="1">
        <v>40</v>
      </c>
      <c r="I60" s="1" t="s">
        <v>33</v>
      </c>
      <c r="J60" s="1">
        <v>349</v>
      </c>
      <c r="K60" s="1">
        <f t="shared" si="12"/>
        <v>-20</v>
      </c>
      <c r="L60" s="1">
        <f t="shared" si="3"/>
        <v>233</v>
      </c>
      <c r="M60" s="1">
        <v>96</v>
      </c>
      <c r="N60" s="1">
        <v>22.800000000000011</v>
      </c>
      <c r="O60" s="1">
        <f t="shared" si="4"/>
        <v>46.6</v>
      </c>
      <c r="P60" s="4">
        <f t="shared" si="15"/>
        <v>134.80000000000001</v>
      </c>
      <c r="Q60" s="4"/>
      <c r="R60" s="1"/>
      <c r="S60" s="1">
        <f t="shared" si="5"/>
        <v>11</v>
      </c>
      <c r="T60" s="1">
        <f t="shared" si="6"/>
        <v>8.1072961373390555</v>
      </c>
      <c r="U60" s="1">
        <v>45</v>
      </c>
      <c r="V60" s="1">
        <v>54</v>
      </c>
      <c r="W60" s="1">
        <v>48</v>
      </c>
      <c r="X60" s="1">
        <v>39.200000000000003</v>
      </c>
      <c r="Y60" s="1">
        <v>42.8</v>
      </c>
      <c r="Z60" s="1">
        <v>45.6</v>
      </c>
      <c r="AA60" s="1"/>
      <c r="AB60" s="1">
        <f t="shared" si="7"/>
        <v>54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98</v>
      </c>
      <c r="B61" s="1" t="s">
        <v>38</v>
      </c>
      <c r="C61" s="1">
        <v>60</v>
      </c>
      <c r="D61" s="1">
        <v>1158</v>
      </c>
      <c r="E61" s="1">
        <v>270</v>
      </c>
      <c r="F61" s="1">
        <v>881</v>
      </c>
      <c r="G61" s="5">
        <v>0.4</v>
      </c>
      <c r="H61" s="1">
        <v>40</v>
      </c>
      <c r="I61" s="1" t="s">
        <v>33</v>
      </c>
      <c r="J61" s="1">
        <v>285</v>
      </c>
      <c r="K61" s="1">
        <f t="shared" si="12"/>
        <v>-15</v>
      </c>
      <c r="L61" s="1">
        <f t="shared" si="3"/>
        <v>246</v>
      </c>
      <c r="M61" s="1">
        <v>24</v>
      </c>
      <c r="N61" s="1"/>
      <c r="O61" s="1">
        <f t="shared" si="4"/>
        <v>49.2</v>
      </c>
      <c r="P61" s="4"/>
      <c r="Q61" s="4"/>
      <c r="R61" s="1"/>
      <c r="S61" s="1">
        <f t="shared" si="5"/>
        <v>17.90650406504065</v>
      </c>
      <c r="T61" s="1">
        <f t="shared" si="6"/>
        <v>17.90650406504065</v>
      </c>
      <c r="U61" s="1">
        <v>38.200000000000003</v>
      </c>
      <c r="V61" s="1">
        <v>102.2</v>
      </c>
      <c r="W61" s="1">
        <v>103.8</v>
      </c>
      <c r="X61" s="1">
        <v>57.4</v>
      </c>
      <c r="Y61" s="1">
        <v>54.8</v>
      </c>
      <c r="Z61" s="1">
        <v>71.599999999999994</v>
      </c>
      <c r="AA61" s="1"/>
      <c r="AB61" s="1">
        <f t="shared" si="7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3" t="s">
        <v>99</v>
      </c>
      <c r="B62" s="13" t="s">
        <v>32</v>
      </c>
      <c r="C62" s="13"/>
      <c r="D62" s="13"/>
      <c r="E62" s="13"/>
      <c r="F62" s="13"/>
      <c r="G62" s="14">
        <v>0</v>
      </c>
      <c r="H62" s="13">
        <v>50</v>
      </c>
      <c r="I62" s="13" t="s">
        <v>33</v>
      </c>
      <c r="J62" s="13"/>
      <c r="K62" s="13">
        <f t="shared" si="12"/>
        <v>0</v>
      </c>
      <c r="L62" s="13">
        <f t="shared" si="3"/>
        <v>0</v>
      </c>
      <c r="M62" s="13"/>
      <c r="N62" s="13"/>
      <c r="O62" s="13">
        <f t="shared" si="4"/>
        <v>0</v>
      </c>
      <c r="P62" s="15"/>
      <c r="Q62" s="15"/>
      <c r="R62" s="13"/>
      <c r="S62" s="13" t="e">
        <f t="shared" si="5"/>
        <v>#DIV/0!</v>
      </c>
      <c r="T62" s="13" t="e">
        <f t="shared" si="6"/>
        <v>#DIV/0!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 t="s">
        <v>39</v>
      </c>
      <c r="AB62" s="13">
        <f t="shared" si="7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100</v>
      </c>
      <c r="B63" s="1" t="s">
        <v>32</v>
      </c>
      <c r="C63" s="1">
        <v>234.417</v>
      </c>
      <c r="D63" s="1">
        <v>140.83600000000001</v>
      </c>
      <c r="E63" s="1">
        <v>108.44799999999999</v>
      </c>
      <c r="F63" s="1">
        <v>217.94399999999999</v>
      </c>
      <c r="G63" s="5">
        <v>1</v>
      </c>
      <c r="H63" s="1">
        <v>50</v>
      </c>
      <c r="I63" s="1" t="s">
        <v>33</v>
      </c>
      <c r="J63" s="1">
        <v>104.7</v>
      </c>
      <c r="K63" s="1">
        <f t="shared" si="12"/>
        <v>3.7479999999999905</v>
      </c>
      <c r="L63" s="1">
        <f t="shared" si="3"/>
        <v>108.44799999999999</v>
      </c>
      <c r="M63" s="1"/>
      <c r="N63" s="1">
        <v>22.04140000000001</v>
      </c>
      <c r="O63" s="1">
        <f t="shared" si="4"/>
        <v>21.689599999999999</v>
      </c>
      <c r="P63" s="4"/>
      <c r="Q63" s="4"/>
      <c r="R63" s="1"/>
      <c r="S63" s="1">
        <f t="shared" si="5"/>
        <v>11.06453784302154</v>
      </c>
      <c r="T63" s="1">
        <f t="shared" si="6"/>
        <v>11.06453784302154</v>
      </c>
      <c r="U63" s="1">
        <v>25.212199999999999</v>
      </c>
      <c r="V63" s="1">
        <v>27.9346</v>
      </c>
      <c r="W63" s="1">
        <v>24.1478</v>
      </c>
      <c r="X63" s="1">
        <v>33.569000000000003</v>
      </c>
      <c r="Y63" s="1">
        <v>31.662800000000001</v>
      </c>
      <c r="Z63" s="1">
        <v>30.207799999999999</v>
      </c>
      <c r="AA63" s="1"/>
      <c r="AB63" s="1">
        <f t="shared" si="7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101</v>
      </c>
      <c r="B64" s="1" t="s">
        <v>32</v>
      </c>
      <c r="C64" s="1">
        <v>88.323999999999998</v>
      </c>
      <c r="D64" s="1">
        <v>32.609000000000002</v>
      </c>
      <c r="E64" s="1">
        <v>65.349999999999994</v>
      </c>
      <c r="F64" s="1">
        <v>32.429000000000002</v>
      </c>
      <c r="G64" s="5">
        <v>1</v>
      </c>
      <c r="H64" s="1">
        <v>50</v>
      </c>
      <c r="I64" s="1" t="s">
        <v>33</v>
      </c>
      <c r="J64" s="1">
        <v>73.95</v>
      </c>
      <c r="K64" s="1">
        <f t="shared" si="12"/>
        <v>-8.6000000000000085</v>
      </c>
      <c r="L64" s="1">
        <f t="shared" si="3"/>
        <v>65.349999999999994</v>
      </c>
      <c r="M64" s="1"/>
      <c r="N64" s="1">
        <v>146.828</v>
      </c>
      <c r="O64" s="1">
        <f t="shared" si="4"/>
        <v>13.069999999999999</v>
      </c>
      <c r="P64" s="4"/>
      <c r="Q64" s="4"/>
      <c r="R64" s="1"/>
      <c r="S64" s="1">
        <f t="shared" si="5"/>
        <v>13.715149196633513</v>
      </c>
      <c r="T64" s="1">
        <f t="shared" si="6"/>
        <v>13.715149196633513</v>
      </c>
      <c r="U64" s="1">
        <v>17.6828</v>
      </c>
      <c r="V64" s="1">
        <v>6.5279999999999996</v>
      </c>
      <c r="W64" s="1">
        <v>2.1871999999999998</v>
      </c>
      <c r="X64" s="1">
        <v>0</v>
      </c>
      <c r="Y64" s="1">
        <v>6.8743999999999996</v>
      </c>
      <c r="Z64" s="1">
        <v>8.8132000000000001</v>
      </c>
      <c r="AA64" s="1" t="s">
        <v>102</v>
      </c>
      <c r="AB64" s="1">
        <f t="shared" si="7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3" t="s">
        <v>103</v>
      </c>
      <c r="B65" s="13" t="s">
        <v>38</v>
      </c>
      <c r="C65" s="13"/>
      <c r="D65" s="13"/>
      <c r="E65" s="13"/>
      <c r="F65" s="13"/>
      <c r="G65" s="14">
        <v>0</v>
      </c>
      <c r="H65" s="13">
        <v>50</v>
      </c>
      <c r="I65" s="13" t="s">
        <v>33</v>
      </c>
      <c r="J65" s="13"/>
      <c r="K65" s="13">
        <f t="shared" si="12"/>
        <v>0</v>
      </c>
      <c r="L65" s="13">
        <f t="shared" si="3"/>
        <v>0</v>
      </c>
      <c r="M65" s="13"/>
      <c r="N65" s="13"/>
      <c r="O65" s="13">
        <f t="shared" si="4"/>
        <v>0</v>
      </c>
      <c r="P65" s="15"/>
      <c r="Q65" s="15"/>
      <c r="R65" s="13"/>
      <c r="S65" s="13" t="e">
        <f t="shared" si="5"/>
        <v>#DIV/0!</v>
      </c>
      <c r="T65" s="13" t="e">
        <f t="shared" si="6"/>
        <v>#DIV/0!</v>
      </c>
      <c r="U65" s="13">
        <v>0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3" t="s">
        <v>39</v>
      </c>
      <c r="AB65" s="13">
        <f t="shared" si="7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9" t="s">
        <v>104</v>
      </c>
      <c r="B66" s="9" t="s">
        <v>32</v>
      </c>
      <c r="C66" s="9"/>
      <c r="D66" s="9">
        <v>121.76600000000001</v>
      </c>
      <c r="E66" s="9">
        <v>121.76600000000001</v>
      </c>
      <c r="F66" s="9"/>
      <c r="G66" s="10">
        <v>0</v>
      </c>
      <c r="H66" s="9" t="e">
        <v>#N/A</v>
      </c>
      <c r="I66" s="9" t="s">
        <v>55</v>
      </c>
      <c r="J66" s="9">
        <v>121.76600000000001</v>
      </c>
      <c r="K66" s="9">
        <f t="shared" si="12"/>
        <v>0</v>
      </c>
      <c r="L66" s="9">
        <f t="shared" si="3"/>
        <v>0</v>
      </c>
      <c r="M66" s="9">
        <v>121.76600000000001</v>
      </c>
      <c r="N66" s="9"/>
      <c r="O66" s="9">
        <f t="shared" si="4"/>
        <v>0</v>
      </c>
      <c r="P66" s="11"/>
      <c r="Q66" s="11"/>
      <c r="R66" s="9"/>
      <c r="S66" s="9" t="e">
        <f t="shared" si="5"/>
        <v>#DIV/0!</v>
      </c>
      <c r="T66" s="9" t="e">
        <f t="shared" si="6"/>
        <v>#DIV/0!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/>
      <c r="AB66" s="9">
        <f t="shared" si="7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105</v>
      </c>
      <c r="B67" s="1" t="s">
        <v>38</v>
      </c>
      <c r="C67" s="1">
        <v>458</v>
      </c>
      <c r="D67" s="1">
        <v>1338</v>
      </c>
      <c r="E67" s="1">
        <v>927</v>
      </c>
      <c r="F67" s="1">
        <v>725</v>
      </c>
      <c r="G67" s="5">
        <v>0.4</v>
      </c>
      <c r="H67" s="1">
        <v>40</v>
      </c>
      <c r="I67" s="1" t="s">
        <v>33</v>
      </c>
      <c r="J67" s="1">
        <v>930</v>
      </c>
      <c r="K67" s="1">
        <f t="shared" si="12"/>
        <v>-3</v>
      </c>
      <c r="L67" s="1">
        <f t="shared" si="3"/>
        <v>537</v>
      </c>
      <c r="M67" s="1">
        <v>390</v>
      </c>
      <c r="N67" s="1">
        <v>17.999999999999769</v>
      </c>
      <c r="O67" s="1">
        <f t="shared" si="4"/>
        <v>107.4</v>
      </c>
      <c r="P67" s="4">
        <f t="shared" ref="P67:P70" si="16">11*O67-N67-F67</f>
        <v>438.40000000000032</v>
      </c>
      <c r="Q67" s="4"/>
      <c r="R67" s="1"/>
      <c r="S67" s="1">
        <f t="shared" si="5"/>
        <v>11</v>
      </c>
      <c r="T67" s="1">
        <f t="shared" si="6"/>
        <v>6.9180633147113566</v>
      </c>
      <c r="U67" s="1">
        <v>93.2</v>
      </c>
      <c r="V67" s="1">
        <v>118.4</v>
      </c>
      <c r="W67" s="1">
        <v>112.4</v>
      </c>
      <c r="X67" s="1">
        <v>109.4</v>
      </c>
      <c r="Y67" s="1">
        <v>109.2</v>
      </c>
      <c r="Z67" s="1">
        <v>116.2</v>
      </c>
      <c r="AA67" s="1"/>
      <c r="AB67" s="1">
        <f t="shared" si="7"/>
        <v>175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106</v>
      </c>
      <c r="B68" s="1" t="s">
        <v>38</v>
      </c>
      <c r="C68" s="1">
        <v>322</v>
      </c>
      <c r="D68" s="1">
        <v>1019</v>
      </c>
      <c r="E68" s="1">
        <v>507</v>
      </c>
      <c r="F68" s="1">
        <v>719</v>
      </c>
      <c r="G68" s="5">
        <v>0.4</v>
      </c>
      <c r="H68" s="1">
        <v>40</v>
      </c>
      <c r="I68" s="1" t="s">
        <v>33</v>
      </c>
      <c r="J68" s="1">
        <v>512</v>
      </c>
      <c r="K68" s="1">
        <f t="shared" si="12"/>
        <v>-5</v>
      </c>
      <c r="L68" s="1">
        <f t="shared" si="3"/>
        <v>387</v>
      </c>
      <c r="M68" s="1">
        <v>120</v>
      </c>
      <c r="N68" s="1"/>
      <c r="O68" s="1">
        <f t="shared" si="4"/>
        <v>77.400000000000006</v>
      </c>
      <c r="P68" s="4">
        <f t="shared" si="16"/>
        <v>132.40000000000009</v>
      </c>
      <c r="Q68" s="4"/>
      <c r="R68" s="1"/>
      <c r="S68" s="1">
        <f t="shared" si="5"/>
        <v>11</v>
      </c>
      <c r="T68" s="1">
        <f t="shared" si="6"/>
        <v>9.2894056847545219</v>
      </c>
      <c r="U68" s="1">
        <v>79.2</v>
      </c>
      <c r="V68" s="1">
        <v>99.4</v>
      </c>
      <c r="W68" s="1">
        <v>96.8</v>
      </c>
      <c r="X68" s="1">
        <v>75.2</v>
      </c>
      <c r="Y68" s="1">
        <v>78.400000000000006</v>
      </c>
      <c r="Z68" s="1">
        <v>97.4</v>
      </c>
      <c r="AA68" s="1"/>
      <c r="AB68" s="1">
        <f t="shared" si="7"/>
        <v>53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107</v>
      </c>
      <c r="B69" s="1" t="s">
        <v>32</v>
      </c>
      <c r="C69" s="1">
        <v>218.84399999999999</v>
      </c>
      <c r="D69" s="1">
        <v>280.33800000000002</v>
      </c>
      <c r="E69" s="20">
        <v>339.25899999999996</v>
      </c>
      <c r="F69" s="1">
        <v>136.755</v>
      </c>
      <c r="G69" s="5">
        <v>1</v>
      </c>
      <c r="H69" s="1">
        <v>40</v>
      </c>
      <c r="I69" s="1" t="s">
        <v>33</v>
      </c>
      <c r="J69" s="1">
        <v>322.08</v>
      </c>
      <c r="K69" s="1">
        <f t="shared" si="12"/>
        <v>17.178999999999974</v>
      </c>
      <c r="L69" s="1">
        <f t="shared" si="3"/>
        <v>251.80499999999995</v>
      </c>
      <c r="M69" s="1">
        <v>87.453999999999994</v>
      </c>
      <c r="N69" s="1">
        <v>160.65360000000001</v>
      </c>
      <c r="O69" s="1">
        <f t="shared" si="4"/>
        <v>50.36099999999999</v>
      </c>
      <c r="P69" s="4">
        <f t="shared" si="16"/>
        <v>256.56239999999991</v>
      </c>
      <c r="Q69" s="4"/>
      <c r="R69" s="1"/>
      <c r="S69" s="1">
        <f t="shared" si="5"/>
        <v>11</v>
      </c>
      <c r="T69" s="1">
        <f t="shared" si="6"/>
        <v>5.9055340442008708</v>
      </c>
      <c r="U69" s="1">
        <v>33.166999999999987</v>
      </c>
      <c r="V69" s="1">
        <v>28.4604</v>
      </c>
      <c r="W69" s="1">
        <v>25.9604</v>
      </c>
      <c r="X69" s="1">
        <v>31.418199999999999</v>
      </c>
      <c r="Y69" s="1">
        <v>34.199399999999997</v>
      </c>
      <c r="Z69" s="1">
        <v>27.271799999999999</v>
      </c>
      <c r="AA69" s="1"/>
      <c r="AB69" s="1">
        <f t="shared" si="7"/>
        <v>257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108</v>
      </c>
      <c r="B70" s="1" t="s">
        <v>32</v>
      </c>
      <c r="C70" s="1">
        <v>224.53700000000001</v>
      </c>
      <c r="D70" s="1">
        <v>266.77</v>
      </c>
      <c r="E70" s="20">
        <v>325.524</v>
      </c>
      <c r="F70" s="1">
        <v>137.16800000000001</v>
      </c>
      <c r="G70" s="5">
        <v>1</v>
      </c>
      <c r="H70" s="1">
        <v>40</v>
      </c>
      <c r="I70" s="1" t="s">
        <v>33</v>
      </c>
      <c r="J70" s="1">
        <v>318.46699999999998</v>
      </c>
      <c r="K70" s="1">
        <f t="shared" ref="K70:K101" si="17">E70-J70</f>
        <v>7.0570000000000164</v>
      </c>
      <c r="L70" s="1">
        <f t="shared" si="3"/>
        <v>254.56900000000002</v>
      </c>
      <c r="M70" s="1">
        <v>70.954999999999998</v>
      </c>
      <c r="N70" s="1">
        <v>97.93100000000004</v>
      </c>
      <c r="O70" s="1">
        <f t="shared" si="4"/>
        <v>50.913800000000002</v>
      </c>
      <c r="P70" s="4">
        <f t="shared" si="16"/>
        <v>324.95280000000002</v>
      </c>
      <c r="Q70" s="4"/>
      <c r="R70" s="1"/>
      <c r="S70" s="1">
        <f t="shared" si="5"/>
        <v>11.000000000000002</v>
      </c>
      <c r="T70" s="1">
        <f t="shared" si="6"/>
        <v>4.6175889444512102</v>
      </c>
      <c r="U70" s="1">
        <v>25.001200000000001</v>
      </c>
      <c r="V70" s="1">
        <v>22.736999999999998</v>
      </c>
      <c r="W70" s="1">
        <v>20.1326</v>
      </c>
      <c r="X70" s="1">
        <v>30.039600000000011</v>
      </c>
      <c r="Y70" s="1">
        <v>31.672800000000009</v>
      </c>
      <c r="Z70" s="1">
        <v>25.512799999999999</v>
      </c>
      <c r="AA70" s="1"/>
      <c r="AB70" s="1">
        <f t="shared" si="7"/>
        <v>325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9" t="s">
        <v>109</v>
      </c>
      <c r="B71" s="9" t="s">
        <v>32</v>
      </c>
      <c r="C71" s="9"/>
      <c r="D71" s="9">
        <v>155.62899999999999</v>
      </c>
      <c r="E71" s="9">
        <v>155.62899999999999</v>
      </c>
      <c r="F71" s="9"/>
      <c r="G71" s="10">
        <v>0</v>
      </c>
      <c r="H71" s="9" t="e">
        <v>#N/A</v>
      </c>
      <c r="I71" s="9" t="s">
        <v>55</v>
      </c>
      <c r="J71" s="9">
        <v>155.62899999999999</v>
      </c>
      <c r="K71" s="9">
        <f t="shared" si="17"/>
        <v>0</v>
      </c>
      <c r="L71" s="9">
        <f t="shared" ref="L71:L103" si="18">E71-M71</f>
        <v>0</v>
      </c>
      <c r="M71" s="9">
        <v>155.62899999999999</v>
      </c>
      <c r="N71" s="9"/>
      <c r="O71" s="9">
        <f t="shared" ref="O71:O103" si="19">L71/5</f>
        <v>0</v>
      </c>
      <c r="P71" s="11"/>
      <c r="Q71" s="11"/>
      <c r="R71" s="9"/>
      <c r="S71" s="9" t="e">
        <f t="shared" ref="S71:S103" si="20">(F71+N71+P71)/O71</f>
        <v>#DIV/0!</v>
      </c>
      <c r="T71" s="9" t="e">
        <f t="shared" ref="T71:T103" si="21">(F71+N71)/O71</f>
        <v>#DIV/0!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/>
      <c r="AB71" s="9">
        <f t="shared" ref="AB71:AB103" si="22">ROUND(P71*G71,0)</f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3" t="s">
        <v>110</v>
      </c>
      <c r="B72" s="13" t="s">
        <v>32</v>
      </c>
      <c r="C72" s="13"/>
      <c r="D72" s="13">
        <v>208.82499999999999</v>
      </c>
      <c r="E72" s="13">
        <v>208.82499999999999</v>
      </c>
      <c r="F72" s="13"/>
      <c r="G72" s="14">
        <v>0</v>
      </c>
      <c r="H72" s="13">
        <v>40</v>
      </c>
      <c r="I72" s="13" t="s">
        <v>33</v>
      </c>
      <c r="J72" s="13">
        <v>208.82499999999999</v>
      </c>
      <c r="K72" s="13">
        <f t="shared" si="17"/>
        <v>0</v>
      </c>
      <c r="L72" s="13">
        <f t="shared" si="18"/>
        <v>0</v>
      </c>
      <c r="M72" s="13">
        <v>208.82499999999999</v>
      </c>
      <c r="N72" s="13"/>
      <c r="O72" s="13">
        <f t="shared" si="19"/>
        <v>0</v>
      </c>
      <c r="P72" s="15"/>
      <c r="Q72" s="15"/>
      <c r="R72" s="13"/>
      <c r="S72" s="13" t="e">
        <f t="shared" si="20"/>
        <v>#DIV/0!</v>
      </c>
      <c r="T72" s="13" t="e">
        <f t="shared" si="21"/>
        <v>#DIV/0!</v>
      </c>
      <c r="U72" s="13">
        <v>0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3" t="s">
        <v>39</v>
      </c>
      <c r="AB72" s="13">
        <f t="shared" si="22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9" t="s">
        <v>111</v>
      </c>
      <c r="B73" s="9" t="s">
        <v>32</v>
      </c>
      <c r="C73" s="9"/>
      <c r="D73" s="9">
        <v>21.475999999999999</v>
      </c>
      <c r="E73" s="9">
        <v>21.475999999999999</v>
      </c>
      <c r="F73" s="9"/>
      <c r="G73" s="10">
        <v>0</v>
      </c>
      <c r="H73" s="9" t="e">
        <v>#N/A</v>
      </c>
      <c r="I73" s="9" t="s">
        <v>55</v>
      </c>
      <c r="J73" s="9">
        <v>21.475999999999999</v>
      </c>
      <c r="K73" s="9">
        <f t="shared" si="17"/>
        <v>0</v>
      </c>
      <c r="L73" s="9">
        <f t="shared" si="18"/>
        <v>0</v>
      </c>
      <c r="M73" s="9">
        <v>21.475999999999999</v>
      </c>
      <c r="N73" s="9"/>
      <c r="O73" s="9">
        <f t="shared" si="19"/>
        <v>0</v>
      </c>
      <c r="P73" s="11"/>
      <c r="Q73" s="11"/>
      <c r="R73" s="9"/>
      <c r="S73" s="9" t="e">
        <f t="shared" si="20"/>
        <v>#DIV/0!</v>
      </c>
      <c r="T73" s="9" t="e">
        <f t="shared" si="21"/>
        <v>#DIV/0!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/>
      <c r="AB73" s="9">
        <f t="shared" si="22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112</v>
      </c>
      <c r="B74" s="1" t="s">
        <v>32</v>
      </c>
      <c r="C74" s="1">
        <v>84.152000000000001</v>
      </c>
      <c r="D74" s="1">
        <v>110.577</v>
      </c>
      <c r="E74" s="1">
        <v>68.355000000000004</v>
      </c>
      <c r="F74" s="1">
        <v>102.06100000000001</v>
      </c>
      <c r="G74" s="5">
        <v>1</v>
      </c>
      <c r="H74" s="1">
        <v>30</v>
      </c>
      <c r="I74" s="1" t="s">
        <v>33</v>
      </c>
      <c r="J74" s="1">
        <v>72.5</v>
      </c>
      <c r="K74" s="1">
        <f t="shared" si="17"/>
        <v>-4.144999999999996</v>
      </c>
      <c r="L74" s="1">
        <f t="shared" si="18"/>
        <v>68.355000000000004</v>
      </c>
      <c r="M74" s="1"/>
      <c r="N74" s="1">
        <v>28.093200000000021</v>
      </c>
      <c r="O74" s="1">
        <f t="shared" si="19"/>
        <v>13.671000000000001</v>
      </c>
      <c r="P74" s="4">
        <f>11*O74-N74-F74</f>
        <v>20.226799999999969</v>
      </c>
      <c r="Q74" s="4"/>
      <c r="R74" s="1"/>
      <c r="S74" s="1">
        <f t="shared" si="20"/>
        <v>10.999999999999998</v>
      </c>
      <c r="T74" s="1">
        <f t="shared" si="21"/>
        <v>9.5204593665423172</v>
      </c>
      <c r="U74" s="1">
        <v>13.5022</v>
      </c>
      <c r="V74" s="1">
        <v>14.2308</v>
      </c>
      <c r="W74" s="1">
        <v>12.847200000000001</v>
      </c>
      <c r="X74" s="1">
        <v>12.766999999999999</v>
      </c>
      <c r="Y74" s="1">
        <v>12.413</v>
      </c>
      <c r="Z74" s="1">
        <v>18.128</v>
      </c>
      <c r="AA74" s="1"/>
      <c r="AB74" s="1">
        <f t="shared" si="22"/>
        <v>20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3" t="s">
        <v>113</v>
      </c>
      <c r="B75" s="13" t="s">
        <v>38</v>
      </c>
      <c r="C75" s="13"/>
      <c r="D75" s="13"/>
      <c r="E75" s="13"/>
      <c r="F75" s="13"/>
      <c r="G75" s="14">
        <v>0</v>
      </c>
      <c r="H75" s="13">
        <v>60</v>
      </c>
      <c r="I75" s="13" t="s">
        <v>33</v>
      </c>
      <c r="J75" s="13"/>
      <c r="K75" s="13">
        <f t="shared" si="17"/>
        <v>0</v>
      </c>
      <c r="L75" s="13">
        <f t="shared" si="18"/>
        <v>0</v>
      </c>
      <c r="M75" s="13"/>
      <c r="N75" s="13"/>
      <c r="O75" s="13">
        <f t="shared" si="19"/>
        <v>0</v>
      </c>
      <c r="P75" s="15"/>
      <c r="Q75" s="15"/>
      <c r="R75" s="13"/>
      <c r="S75" s="13" t="e">
        <f t="shared" si="20"/>
        <v>#DIV/0!</v>
      </c>
      <c r="T75" s="13" t="e">
        <f t="shared" si="21"/>
        <v>#DIV/0!</v>
      </c>
      <c r="U75" s="13">
        <v>0</v>
      </c>
      <c r="V75" s="13">
        <v>0</v>
      </c>
      <c r="W75" s="13">
        <v>0</v>
      </c>
      <c r="X75" s="13">
        <v>0</v>
      </c>
      <c r="Y75" s="13">
        <v>0</v>
      </c>
      <c r="Z75" s="13">
        <v>0</v>
      </c>
      <c r="AA75" s="13" t="s">
        <v>39</v>
      </c>
      <c r="AB75" s="13">
        <f t="shared" si="22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3" t="s">
        <v>114</v>
      </c>
      <c r="B76" s="13" t="s">
        <v>38</v>
      </c>
      <c r="C76" s="13"/>
      <c r="D76" s="13"/>
      <c r="E76" s="13"/>
      <c r="F76" s="13"/>
      <c r="G76" s="14">
        <v>0</v>
      </c>
      <c r="H76" s="13">
        <v>50</v>
      </c>
      <c r="I76" s="13" t="s">
        <v>33</v>
      </c>
      <c r="J76" s="13"/>
      <c r="K76" s="13">
        <f t="shared" si="17"/>
        <v>0</v>
      </c>
      <c r="L76" s="13">
        <f t="shared" si="18"/>
        <v>0</v>
      </c>
      <c r="M76" s="13"/>
      <c r="N76" s="13"/>
      <c r="O76" s="13">
        <f t="shared" si="19"/>
        <v>0</v>
      </c>
      <c r="P76" s="15"/>
      <c r="Q76" s="15"/>
      <c r="R76" s="13"/>
      <c r="S76" s="13" t="e">
        <f t="shared" si="20"/>
        <v>#DIV/0!</v>
      </c>
      <c r="T76" s="13" t="e">
        <f t="shared" si="21"/>
        <v>#DIV/0!</v>
      </c>
      <c r="U76" s="13">
        <v>0</v>
      </c>
      <c r="V76" s="13">
        <v>0</v>
      </c>
      <c r="W76" s="13">
        <v>0</v>
      </c>
      <c r="X76" s="13">
        <v>0</v>
      </c>
      <c r="Y76" s="13">
        <v>0</v>
      </c>
      <c r="Z76" s="13">
        <v>0</v>
      </c>
      <c r="AA76" s="13" t="s">
        <v>39</v>
      </c>
      <c r="AB76" s="13">
        <f t="shared" si="22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3" t="s">
        <v>115</v>
      </c>
      <c r="B77" s="13" t="s">
        <v>38</v>
      </c>
      <c r="C77" s="13"/>
      <c r="D77" s="13"/>
      <c r="E77" s="13"/>
      <c r="F77" s="13"/>
      <c r="G77" s="14">
        <v>0</v>
      </c>
      <c r="H77" s="13">
        <v>50</v>
      </c>
      <c r="I77" s="13" t="s">
        <v>33</v>
      </c>
      <c r="J77" s="13"/>
      <c r="K77" s="13">
        <f t="shared" si="17"/>
        <v>0</v>
      </c>
      <c r="L77" s="13">
        <f t="shared" si="18"/>
        <v>0</v>
      </c>
      <c r="M77" s="13"/>
      <c r="N77" s="13"/>
      <c r="O77" s="13">
        <f t="shared" si="19"/>
        <v>0</v>
      </c>
      <c r="P77" s="15"/>
      <c r="Q77" s="15"/>
      <c r="R77" s="13"/>
      <c r="S77" s="13" t="e">
        <f t="shared" si="20"/>
        <v>#DIV/0!</v>
      </c>
      <c r="T77" s="13" t="e">
        <f t="shared" si="21"/>
        <v>#DIV/0!</v>
      </c>
      <c r="U77" s="13">
        <v>0</v>
      </c>
      <c r="V77" s="13">
        <v>0</v>
      </c>
      <c r="W77" s="13">
        <v>0</v>
      </c>
      <c r="X77" s="13">
        <v>0</v>
      </c>
      <c r="Y77" s="13">
        <v>0</v>
      </c>
      <c r="Z77" s="13">
        <v>0</v>
      </c>
      <c r="AA77" s="13" t="s">
        <v>39</v>
      </c>
      <c r="AB77" s="13">
        <f t="shared" si="22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3" t="s">
        <v>116</v>
      </c>
      <c r="B78" s="13" t="s">
        <v>38</v>
      </c>
      <c r="C78" s="13"/>
      <c r="D78" s="13"/>
      <c r="E78" s="13"/>
      <c r="F78" s="13"/>
      <c r="G78" s="14">
        <v>0</v>
      </c>
      <c r="H78" s="13">
        <v>30</v>
      </c>
      <c r="I78" s="13" t="s">
        <v>33</v>
      </c>
      <c r="J78" s="13"/>
      <c r="K78" s="13">
        <f t="shared" si="17"/>
        <v>0</v>
      </c>
      <c r="L78" s="13">
        <f t="shared" si="18"/>
        <v>0</v>
      </c>
      <c r="M78" s="13"/>
      <c r="N78" s="13"/>
      <c r="O78" s="13">
        <f t="shared" si="19"/>
        <v>0</v>
      </c>
      <c r="P78" s="15"/>
      <c r="Q78" s="15"/>
      <c r="R78" s="13"/>
      <c r="S78" s="13" t="e">
        <f t="shared" si="20"/>
        <v>#DIV/0!</v>
      </c>
      <c r="T78" s="13" t="e">
        <f t="shared" si="21"/>
        <v>#DIV/0!</v>
      </c>
      <c r="U78" s="13">
        <v>0</v>
      </c>
      <c r="V78" s="13">
        <v>0</v>
      </c>
      <c r="W78" s="13">
        <v>0</v>
      </c>
      <c r="X78" s="13">
        <v>0</v>
      </c>
      <c r="Y78" s="13">
        <v>0</v>
      </c>
      <c r="Z78" s="13">
        <v>0</v>
      </c>
      <c r="AA78" s="13" t="s">
        <v>39</v>
      </c>
      <c r="AB78" s="13">
        <f t="shared" si="22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3" t="s">
        <v>117</v>
      </c>
      <c r="B79" s="13" t="s">
        <v>38</v>
      </c>
      <c r="C79" s="13"/>
      <c r="D79" s="13"/>
      <c r="E79" s="13"/>
      <c r="F79" s="13"/>
      <c r="G79" s="14">
        <v>0</v>
      </c>
      <c r="H79" s="13">
        <v>55</v>
      </c>
      <c r="I79" s="13" t="s">
        <v>33</v>
      </c>
      <c r="J79" s="13"/>
      <c r="K79" s="13">
        <f t="shared" si="17"/>
        <v>0</v>
      </c>
      <c r="L79" s="13">
        <f t="shared" si="18"/>
        <v>0</v>
      </c>
      <c r="M79" s="13"/>
      <c r="N79" s="13"/>
      <c r="O79" s="13">
        <f t="shared" si="19"/>
        <v>0</v>
      </c>
      <c r="P79" s="15"/>
      <c r="Q79" s="15"/>
      <c r="R79" s="13"/>
      <c r="S79" s="13" t="e">
        <f t="shared" si="20"/>
        <v>#DIV/0!</v>
      </c>
      <c r="T79" s="13" t="e">
        <f t="shared" si="21"/>
        <v>#DIV/0!</v>
      </c>
      <c r="U79" s="13">
        <v>0</v>
      </c>
      <c r="V79" s="13">
        <v>0</v>
      </c>
      <c r="W79" s="13">
        <v>0</v>
      </c>
      <c r="X79" s="13">
        <v>0</v>
      </c>
      <c r="Y79" s="13">
        <v>0</v>
      </c>
      <c r="Z79" s="13">
        <v>0</v>
      </c>
      <c r="AA79" s="13" t="s">
        <v>39</v>
      </c>
      <c r="AB79" s="13">
        <f t="shared" si="22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3" t="s">
        <v>118</v>
      </c>
      <c r="B80" s="13" t="s">
        <v>38</v>
      </c>
      <c r="C80" s="13"/>
      <c r="D80" s="13"/>
      <c r="E80" s="13"/>
      <c r="F80" s="13"/>
      <c r="G80" s="14">
        <v>0</v>
      </c>
      <c r="H80" s="13">
        <v>40</v>
      </c>
      <c r="I80" s="13" t="s">
        <v>33</v>
      </c>
      <c r="J80" s="13"/>
      <c r="K80" s="13">
        <f t="shared" si="17"/>
        <v>0</v>
      </c>
      <c r="L80" s="13">
        <f t="shared" si="18"/>
        <v>0</v>
      </c>
      <c r="M80" s="13"/>
      <c r="N80" s="13"/>
      <c r="O80" s="13">
        <f t="shared" si="19"/>
        <v>0</v>
      </c>
      <c r="P80" s="15"/>
      <c r="Q80" s="15"/>
      <c r="R80" s="13"/>
      <c r="S80" s="13" t="e">
        <f t="shared" si="20"/>
        <v>#DIV/0!</v>
      </c>
      <c r="T80" s="13" t="e">
        <f t="shared" si="21"/>
        <v>#DIV/0!</v>
      </c>
      <c r="U80" s="13">
        <v>0</v>
      </c>
      <c r="V80" s="13">
        <v>0</v>
      </c>
      <c r="W80" s="13">
        <v>0</v>
      </c>
      <c r="X80" s="13">
        <v>0</v>
      </c>
      <c r="Y80" s="13">
        <v>0</v>
      </c>
      <c r="Z80" s="13">
        <v>0</v>
      </c>
      <c r="AA80" s="13" t="s">
        <v>39</v>
      </c>
      <c r="AB80" s="13">
        <f t="shared" si="22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119</v>
      </c>
      <c r="B81" s="1" t="s">
        <v>38</v>
      </c>
      <c r="C81" s="1">
        <v>27</v>
      </c>
      <c r="D81" s="1">
        <v>192</v>
      </c>
      <c r="E81" s="1">
        <v>47</v>
      </c>
      <c r="F81" s="1">
        <v>150</v>
      </c>
      <c r="G81" s="5">
        <v>0.4</v>
      </c>
      <c r="H81" s="1">
        <v>50</v>
      </c>
      <c r="I81" s="1" t="s">
        <v>33</v>
      </c>
      <c r="J81" s="1">
        <v>58</v>
      </c>
      <c r="K81" s="1">
        <f t="shared" si="17"/>
        <v>-11</v>
      </c>
      <c r="L81" s="1">
        <f t="shared" si="18"/>
        <v>47</v>
      </c>
      <c r="M81" s="1"/>
      <c r="N81" s="1"/>
      <c r="O81" s="1">
        <f t="shared" si="19"/>
        <v>9.4</v>
      </c>
      <c r="P81" s="4"/>
      <c r="Q81" s="4"/>
      <c r="R81" s="1"/>
      <c r="S81" s="1">
        <f t="shared" si="20"/>
        <v>15.957446808510637</v>
      </c>
      <c r="T81" s="1">
        <f t="shared" si="21"/>
        <v>15.957446808510637</v>
      </c>
      <c r="U81" s="1">
        <v>5.6</v>
      </c>
      <c r="V81" s="1">
        <v>19.399999999999999</v>
      </c>
      <c r="W81" s="1">
        <v>17.600000000000001</v>
      </c>
      <c r="X81" s="1">
        <v>3</v>
      </c>
      <c r="Y81" s="1">
        <v>6.6</v>
      </c>
      <c r="Z81" s="1">
        <v>10.199999999999999</v>
      </c>
      <c r="AA81" s="1" t="s">
        <v>102</v>
      </c>
      <c r="AB81" s="1">
        <f t="shared" si="22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3" t="s">
        <v>120</v>
      </c>
      <c r="B82" s="13" t="s">
        <v>38</v>
      </c>
      <c r="C82" s="13"/>
      <c r="D82" s="13"/>
      <c r="E82" s="13"/>
      <c r="F82" s="13"/>
      <c r="G82" s="14">
        <v>0</v>
      </c>
      <c r="H82" s="13">
        <v>150</v>
      </c>
      <c r="I82" s="13" t="s">
        <v>33</v>
      </c>
      <c r="J82" s="13"/>
      <c r="K82" s="13">
        <f t="shared" si="17"/>
        <v>0</v>
      </c>
      <c r="L82" s="13">
        <f t="shared" si="18"/>
        <v>0</v>
      </c>
      <c r="M82" s="13"/>
      <c r="N82" s="13"/>
      <c r="O82" s="13">
        <f t="shared" si="19"/>
        <v>0</v>
      </c>
      <c r="P82" s="15"/>
      <c r="Q82" s="15"/>
      <c r="R82" s="13"/>
      <c r="S82" s="13" t="e">
        <f t="shared" si="20"/>
        <v>#DIV/0!</v>
      </c>
      <c r="T82" s="13" t="e">
        <f t="shared" si="21"/>
        <v>#DIV/0!</v>
      </c>
      <c r="U82" s="13">
        <v>0</v>
      </c>
      <c r="V82" s="13">
        <v>0</v>
      </c>
      <c r="W82" s="13">
        <v>0</v>
      </c>
      <c r="X82" s="13">
        <v>0</v>
      </c>
      <c r="Y82" s="13">
        <v>0</v>
      </c>
      <c r="Z82" s="13">
        <v>0</v>
      </c>
      <c r="AA82" s="13" t="s">
        <v>39</v>
      </c>
      <c r="AB82" s="13">
        <f t="shared" si="22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6" t="s">
        <v>121</v>
      </c>
      <c r="B83" s="1" t="s">
        <v>38</v>
      </c>
      <c r="C83" s="1"/>
      <c r="D83" s="1"/>
      <c r="E83" s="1"/>
      <c r="F83" s="1"/>
      <c r="G83" s="5">
        <v>0.06</v>
      </c>
      <c r="H83" s="1">
        <v>60</v>
      </c>
      <c r="I83" s="1" t="s">
        <v>33</v>
      </c>
      <c r="J83" s="1"/>
      <c r="K83" s="1">
        <f t="shared" si="17"/>
        <v>0</v>
      </c>
      <c r="L83" s="1">
        <f t="shared" si="18"/>
        <v>0</v>
      </c>
      <c r="M83" s="1"/>
      <c r="N83" s="16"/>
      <c r="O83" s="1">
        <f t="shared" si="19"/>
        <v>0</v>
      </c>
      <c r="P83" s="17">
        <v>50</v>
      </c>
      <c r="Q83" s="17">
        <v>50</v>
      </c>
      <c r="R83" s="1"/>
      <c r="S83" s="1" t="e">
        <f t="shared" si="20"/>
        <v>#DIV/0!</v>
      </c>
      <c r="T83" s="1" t="e">
        <f t="shared" si="21"/>
        <v>#DIV/0!</v>
      </c>
      <c r="U83" s="1">
        <v>0</v>
      </c>
      <c r="V83" s="1">
        <v>-0.2</v>
      </c>
      <c r="W83" s="1">
        <v>-0.2</v>
      </c>
      <c r="X83" s="1">
        <v>0</v>
      </c>
      <c r="Y83" s="1">
        <v>0</v>
      </c>
      <c r="Z83" s="1">
        <v>0</v>
      </c>
      <c r="AA83" s="16" t="s">
        <v>122</v>
      </c>
      <c r="AB83" s="1">
        <f t="shared" si="22"/>
        <v>3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6" t="s">
        <v>123</v>
      </c>
      <c r="B84" s="1" t="s">
        <v>38</v>
      </c>
      <c r="C84" s="1"/>
      <c r="D84" s="1"/>
      <c r="E84" s="1"/>
      <c r="F84" s="1"/>
      <c r="G84" s="5">
        <v>0.15</v>
      </c>
      <c r="H84" s="1">
        <v>60</v>
      </c>
      <c r="I84" s="1" t="s">
        <v>33</v>
      </c>
      <c r="J84" s="1"/>
      <c r="K84" s="1">
        <f t="shared" si="17"/>
        <v>0</v>
      </c>
      <c r="L84" s="1">
        <f t="shared" si="18"/>
        <v>0</v>
      </c>
      <c r="M84" s="1"/>
      <c r="N84" s="16"/>
      <c r="O84" s="1">
        <f t="shared" si="19"/>
        <v>0</v>
      </c>
      <c r="P84" s="17">
        <v>50</v>
      </c>
      <c r="Q84" s="17">
        <v>50</v>
      </c>
      <c r="R84" s="1"/>
      <c r="S84" s="1" t="e">
        <f t="shared" si="20"/>
        <v>#DIV/0!</v>
      </c>
      <c r="T84" s="1" t="e">
        <f t="shared" si="21"/>
        <v>#DIV/0!</v>
      </c>
      <c r="U84" s="1">
        <v>0</v>
      </c>
      <c r="V84" s="1">
        <v>-0.6</v>
      </c>
      <c r="W84" s="1">
        <v>-1.2</v>
      </c>
      <c r="X84" s="1">
        <v>-1.8</v>
      </c>
      <c r="Y84" s="1">
        <v>-1.2</v>
      </c>
      <c r="Z84" s="1">
        <v>0</v>
      </c>
      <c r="AA84" s="16" t="s">
        <v>122</v>
      </c>
      <c r="AB84" s="1">
        <f t="shared" si="22"/>
        <v>8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124</v>
      </c>
      <c r="B85" s="1" t="s">
        <v>32</v>
      </c>
      <c r="C85" s="1">
        <v>92.066000000000003</v>
      </c>
      <c r="D85" s="1"/>
      <c r="E85" s="1">
        <v>9.3290000000000006</v>
      </c>
      <c r="F85" s="1">
        <v>80.072999999999993</v>
      </c>
      <c r="G85" s="5">
        <v>1</v>
      </c>
      <c r="H85" s="1">
        <v>55</v>
      </c>
      <c r="I85" s="1" t="s">
        <v>33</v>
      </c>
      <c r="J85" s="1">
        <v>9</v>
      </c>
      <c r="K85" s="1">
        <f t="shared" si="17"/>
        <v>0.32900000000000063</v>
      </c>
      <c r="L85" s="1">
        <f t="shared" si="18"/>
        <v>9.3290000000000006</v>
      </c>
      <c r="M85" s="1"/>
      <c r="N85" s="1"/>
      <c r="O85" s="1">
        <f t="shared" si="19"/>
        <v>1.8658000000000001</v>
      </c>
      <c r="P85" s="4"/>
      <c r="Q85" s="4"/>
      <c r="R85" s="1"/>
      <c r="S85" s="1">
        <f t="shared" si="20"/>
        <v>42.916175367134734</v>
      </c>
      <c r="T85" s="1">
        <f t="shared" si="21"/>
        <v>42.916175367134734</v>
      </c>
      <c r="U85" s="1">
        <v>2.0476000000000001</v>
      </c>
      <c r="V85" s="1">
        <v>2.4114</v>
      </c>
      <c r="W85" s="1">
        <v>4.2615999999999996</v>
      </c>
      <c r="X85" s="1">
        <v>5.3381999999999996</v>
      </c>
      <c r="Y85" s="1">
        <v>3.9022000000000001</v>
      </c>
      <c r="Z85" s="1">
        <v>5.4375999999999998</v>
      </c>
      <c r="AA85" s="24" t="s">
        <v>77</v>
      </c>
      <c r="AB85" s="1">
        <f t="shared" si="22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125</v>
      </c>
      <c r="B86" s="1" t="s">
        <v>38</v>
      </c>
      <c r="C86" s="1">
        <v>46</v>
      </c>
      <c r="D86" s="1">
        <v>20</v>
      </c>
      <c r="E86" s="1">
        <v>30</v>
      </c>
      <c r="F86" s="1">
        <v>31</v>
      </c>
      <c r="G86" s="5">
        <v>0.4</v>
      </c>
      <c r="H86" s="1">
        <v>55</v>
      </c>
      <c r="I86" s="1" t="s">
        <v>33</v>
      </c>
      <c r="J86" s="1">
        <v>30</v>
      </c>
      <c r="K86" s="1">
        <f t="shared" si="17"/>
        <v>0</v>
      </c>
      <c r="L86" s="1">
        <f t="shared" si="18"/>
        <v>30</v>
      </c>
      <c r="M86" s="1"/>
      <c r="N86" s="1">
        <v>27</v>
      </c>
      <c r="O86" s="1">
        <f t="shared" si="19"/>
        <v>6</v>
      </c>
      <c r="P86" s="4">
        <v>10</v>
      </c>
      <c r="Q86" s="4"/>
      <c r="R86" s="1"/>
      <c r="S86" s="1">
        <f t="shared" si="20"/>
        <v>11.333333333333334</v>
      </c>
      <c r="T86" s="1">
        <f t="shared" si="21"/>
        <v>9.6666666666666661</v>
      </c>
      <c r="U86" s="1">
        <v>6.2</v>
      </c>
      <c r="V86" s="1">
        <v>5.2</v>
      </c>
      <c r="W86" s="1">
        <v>5.2</v>
      </c>
      <c r="X86" s="1">
        <v>7.4</v>
      </c>
      <c r="Y86" s="1">
        <v>6.8</v>
      </c>
      <c r="Z86" s="1">
        <v>6.6</v>
      </c>
      <c r="AA86" s="1"/>
      <c r="AB86" s="1">
        <f t="shared" si="22"/>
        <v>4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126</v>
      </c>
      <c r="B87" s="1" t="s">
        <v>32</v>
      </c>
      <c r="C87" s="1">
        <v>85.257999999999996</v>
      </c>
      <c r="D87" s="1">
        <v>57.817</v>
      </c>
      <c r="E87" s="1">
        <v>29.256</v>
      </c>
      <c r="F87" s="1">
        <v>107.13500000000001</v>
      </c>
      <c r="G87" s="5">
        <v>1</v>
      </c>
      <c r="H87" s="1">
        <v>55</v>
      </c>
      <c r="I87" s="1" t="s">
        <v>33</v>
      </c>
      <c r="J87" s="1">
        <v>30.1</v>
      </c>
      <c r="K87" s="1">
        <f t="shared" si="17"/>
        <v>-0.84400000000000119</v>
      </c>
      <c r="L87" s="1">
        <f t="shared" si="18"/>
        <v>29.256</v>
      </c>
      <c r="M87" s="1"/>
      <c r="N87" s="1"/>
      <c r="O87" s="1">
        <f t="shared" si="19"/>
        <v>5.8512000000000004</v>
      </c>
      <c r="P87" s="4"/>
      <c r="Q87" s="4"/>
      <c r="R87" s="1"/>
      <c r="S87" s="1">
        <f t="shared" si="20"/>
        <v>18.309919332786436</v>
      </c>
      <c r="T87" s="1">
        <f t="shared" si="21"/>
        <v>18.309919332786436</v>
      </c>
      <c r="U87" s="1">
        <v>6.6111999999999993</v>
      </c>
      <c r="V87" s="1">
        <v>8.4055999999999997</v>
      </c>
      <c r="W87" s="1">
        <v>9.9640000000000004</v>
      </c>
      <c r="X87" s="1">
        <v>13.8024</v>
      </c>
      <c r="Y87" s="1">
        <v>12.6252</v>
      </c>
      <c r="Z87" s="1">
        <v>12.017799999999999</v>
      </c>
      <c r="AA87" s="12" t="s">
        <v>77</v>
      </c>
      <c r="AB87" s="1">
        <f t="shared" si="22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127</v>
      </c>
      <c r="B88" s="1" t="s">
        <v>38</v>
      </c>
      <c r="C88" s="1">
        <v>45</v>
      </c>
      <c r="D88" s="1">
        <v>30</v>
      </c>
      <c r="E88" s="1">
        <v>29</v>
      </c>
      <c r="F88" s="1">
        <v>41</v>
      </c>
      <c r="G88" s="5">
        <v>0.4</v>
      </c>
      <c r="H88" s="1">
        <v>55</v>
      </c>
      <c r="I88" s="1" t="s">
        <v>33</v>
      </c>
      <c r="J88" s="1">
        <v>30</v>
      </c>
      <c r="K88" s="1">
        <f t="shared" si="17"/>
        <v>-1</v>
      </c>
      <c r="L88" s="1">
        <f t="shared" si="18"/>
        <v>29</v>
      </c>
      <c r="M88" s="1"/>
      <c r="N88" s="1">
        <v>10</v>
      </c>
      <c r="O88" s="1">
        <f t="shared" si="19"/>
        <v>5.8</v>
      </c>
      <c r="P88" s="4">
        <f t="shared" ref="P88" si="23">11*O88-N88-F88</f>
        <v>12.799999999999997</v>
      </c>
      <c r="Q88" s="4"/>
      <c r="R88" s="1"/>
      <c r="S88" s="1">
        <f t="shared" si="20"/>
        <v>11</v>
      </c>
      <c r="T88" s="1">
        <f t="shared" si="21"/>
        <v>8.793103448275863</v>
      </c>
      <c r="U88" s="1">
        <v>5.6</v>
      </c>
      <c r="V88" s="1">
        <v>5.8</v>
      </c>
      <c r="W88" s="1">
        <v>6</v>
      </c>
      <c r="X88" s="1">
        <v>6</v>
      </c>
      <c r="Y88" s="1">
        <v>5.2</v>
      </c>
      <c r="Z88" s="1">
        <v>7.8</v>
      </c>
      <c r="AA88" s="1"/>
      <c r="AB88" s="1">
        <f t="shared" si="22"/>
        <v>5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3" t="s">
        <v>128</v>
      </c>
      <c r="B89" s="13" t="s">
        <v>32</v>
      </c>
      <c r="C89" s="13"/>
      <c r="D89" s="13"/>
      <c r="E89" s="13"/>
      <c r="F89" s="13"/>
      <c r="G89" s="14">
        <v>0</v>
      </c>
      <c r="H89" s="13">
        <v>50</v>
      </c>
      <c r="I89" s="13" t="s">
        <v>33</v>
      </c>
      <c r="J89" s="13"/>
      <c r="K89" s="13">
        <f t="shared" si="17"/>
        <v>0</v>
      </c>
      <c r="L89" s="13">
        <f t="shared" si="18"/>
        <v>0</v>
      </c>
      <c r="M89" s="13"/>
      <c r="N89" s="13"/>
      <c r="O89" s="13">
        <f t="shared" si="19"/>
        <v>0</v>
      </c>
      <c r="P89" s="15"/>
      <c r="Q89" s="15"/>
      <c r="R89" s="13"/>
      <c r="S89" s="13" t="e">
        <f t="shared" si="20"/>
        <v>#DIV/0!</v>
      </c>
      <c r="T89" s="13" t="e">
        <f t="shared" si="21"/>
        <v>#DIV/0!</v>
      </c>
      <c r="U89" s="13">
        <v>0</v>
      </c>
      <c r="V89" s="13">
        <v>0</v>
      </c>
      <c r="W89" s="13">
        <v>0</v>
      </c>
      <c r="X89" s="13">
        <v>0</v>
      </c>
      <c r="Y89" s="13">
        <v>0</v>
      </c>
      <c r="Z89" s="13">
        <v>0</v>
      </c>
      <c r="AA89" s="13" t="s">
        <v>39</v>
      </c>
      <c r="AB89" s="13">
        <f t="shared" si="22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21" t="s">
        <v>129</v>
      </c>
      <c r="B90" s="21" t="s">
        <v>32</v>
      </c>
      <c r="C90" s="21">
        <v>316.55599999999998</v>
      </c>
      <c r="D90" s="21">
        <v>244.26</v>
      </c>
      <c r="E90" s="21">
        <v>244.31200000000001</v>
      </c>
      <c r="F90" s="21">
        <v>268.98200000000003</v>
      </c>
      <c r="G90" s="22">
        <v>1</v>
      </c>
      <c r="H90" s="21">
        <v>60</v>
      </c>
      <c r="I90" s="21" t="s">
        <v>33</v>
      </c>
      <c r="J90" s="21">
        <v>241.42</v>
      </c>
      <c r="K90" s="21">
        <f t="shared" si="17"/>
        <v>2.8920000000000243</v>
      </c>
      <c r="L90" s="21">
        <f t="shared" si="18"/>
        <v>244.31200000000001</v>
      </c>
      <c r="M90" s="21"/>
      <c r="N90" s="21">
        <v>85.790600000000012</v>
      </c>
      <c r="O90" s="21">
        <f t="shared" si="19"/>
        <v>48.862400000000001</v>
      </c>
      <c r="P90" s="23"/>
      <c r="Q90" s="23"/>
      <c r="R90" s="21"/>
      <c r="S90" s="21">
        <f t="shared" si="20"/>
        <v>7.2606462228625697</v>
      </c>
      <c r="T90" s="21">
        <f t="shared" si="21"/>
        <v>7.2606462228625697</v>
      </c>
      <c r="U90" s="21">
        <v>53.7836</v>
      </c>
      <c r="V90" s="21">
        <v>63.886200000000002</v>
      </c>
      <c r="W90" s="21">
        <v>61.005000000000003</v>
      </c>
      <c r="X90" s="21">
        <v>40.809199999999997</v>
      </c>
      <c r="Y90" s="21">
        <v>48.119600000000013</v>
      </c>
      <c r="Z90" s="21">
        <v>71.779600000000002</v>
      </c>
      <c r="AA90" s="21" t="s">
        <v>49</v>
      </c>
      <c r="AB90" s="21">
        <f t="shared" si="22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9" t="s">
        <v>130</v>
      </c>
      <c r="B91" s="9" t="s">
        <v>38</v>
      </c>
      <c r="C91" s="9">
        <v>27</v>
      </c>
      <c r="D91" s="9"/>
      <c r="E91" s="9">
        <v>18</v>
      </c>
      <c r="F91" s="9">
        <v>1</v>
      </c>
      <c r="G91" s="10">
        <v>0</v>
      </c>
      <c r="H91" s="9">
        <v>40</v>
      </c>
      <c r="I91" s="9" t="s">
        <v>55</v>
      </c>
      <c r="J91" s="9">
        <v>20</v>
      </c>
      <c r="K91" s="9">
        <f t="shared" si="17"/>
        <v>-2</v>
      </c>
      <c r="L91" s="9">
        <f t="shared" si="18"/>
        <v>18</v>
      </c>
      <c r="M91" s="9"/>
      <c r="N91" s="9"/>
      <c r="O91" s="9">
        <f t="shared" si="19"/>
        <v>3.6</v>
      </c>
      <c r="P91" s="11"/>
      <c r="Q91" s="11"/>
      <c r="R91" s="9"/>
      <c r="S91" s="9">
        <f t="shared" si="20"/>
        <v>0.27777777777777779</v>
      </c>
      <c r="T91" s="9">
        <f t="shared" si="21"/>
        <v>0.27777777777777779</v>
      </c>
      <c r="U91" s="9">
        <v>3</v>
      </c>
      <c r="V91" s="9">
        <v>2.4</v>
      </c>
      <c r="W91" s="9">
        <v>2.2000000000000002</v>
      </c>
      <c r="X91" s="9">
        <v>4.8</v>
      </c>
      <c r="Y91" s="9">
        <v>5.8</v>
      </c>
      <c r="Z91" s="9">
        <v>3</v>
      </c>
      <c r="AA91" s="9" t="s">
        <v>93</v>
      </c>
      <c r="AB91" s="9">
        <f t="shared" si="22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131</v>
      </c>
      <c r="B92" s="1" t="s">
        <v>38</v>
      </c>
      <c r="C92" s="1">
        <v>22</v>
      </c>
      <c r="D92" s="1">
        <v>54</v>
      </c>
      <c r="E92" s="1">
        <v>9</v>
      </c>
      <c r="F92" s="1">
        <v>49</v>
      </c>
      <c r="G92" s="5">
        <v>0.3</v>
      </c>
      <c r="H92" s="1">
        <v>40</v>
      </c>
      <c r="I92" s="1" t="s">
        <v>33</v>
      </c>
      <c r="J92" s="1">
        <v>12</v>
      </c>
      <c r="K92" s="1">
        <f t="shared" si="17"/>
        <v>-3</v>
      </c>
      <c r="L92" s="1">
        <f t="shared" si="18"/>
        <v>9</v>
      </c>
      <c r="M92" s="1"/>
      <c r="N92" s="1"/>
      <c r="O92" s="1">
        <f t="shared" si="19"/>
        <v>1.8</v>
      </c>
      <c r="P92" s="4"/>
      <c r="Q92" s="4"/>
      <c r="R92" s="1"/>
      <c r="S92" s="1">
        <f t="shared" si="20"/>
        <v>27.222222222222221</v>
      </c>
      <c r="T92" s="1">
        <f t="shared" si="21"/>
        <v>27.222222222222221</v>
      </c>
      <c r="U92" s="1">
        <v>2.6</v>
      </c>
      <c r="V92" s="1">
        <v>4.8</v>
      </c>
      <c r="W92" s="1">
        <v>2.4</v>
      </c>
      <c r="X92" s="1">
        <v>2</v>
      </c>
      <c r="Y92" s="1">
        <v>3.6</v>
      </c>
      <c r="Z92" s="1">
        <v>3.2</v>
      </c>
      <c r="AA92" s="1"/>
      <c r="AB92" s="1">
        <f t="shared" si="22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132</v>
      </c>
      <c r="B93" s="1" t="s">
        <v>32</v>
      </c>
      <c r="C93" s="1">
        <v>1942.4949999999999</v>
      </c>
      <c r="D93" s="1">
        <v>3577.7159999999999</v>
      </c>
      <c r="E93" s="1">
        <v>3500.6170000000002</v>
      </c>
      <c r="F93" s="1">
        <v>1754.021</v>
      </c>
      <c r="G93" s="5">
        <v>1</v>
      </c>
      <c r="H93" s="1">
        <v>60</v>
      </c>
      <c r="I93" s="1" t="s">
        <v>33</v>
      </c>
      <c r="J93" s="1">
        <v>3473.3</v>
      </c>
      <c r="K93" s="1">
        <f t="shared" si="17"/>
        <v>27.317000000000007</v>
      </c>
      <c r="L93" s="1">
        <f t="shared" si="18"/>
        <v>1473.6170000000002</v>
      </c>
      <c r="M93" s="1">
        <v>2027</v>
      </c>
      <c r="N93" s="1">
        <v>912.5619999999999</v>
      </c>
      <c r="O93" s="1">
        <f t="shared" si="19"/>
        <v>294.72340000000003</v>
      </c>
      <c r="P93" s="4">
        <f t="shared" ref="P93" si="24">11*O93-N93-F93</f>
        <v>575.37440000000038</v>
      </c>
      <c r="Q93" s="4"/>
      <c r="R93" s="1"/>
      <c r="S93" s="1">
        <f t="shared" si="20"/>
        <v>11</v>
      </c>
      <c r="T93" s="1">
        <f t="shared" si="21"/>
        <v>9.0477478204988113</v>
      </c>
      <c r="U93" s="1">
        <v>293.71820000000002</v>
      </c>
      <c r="V93" s="1">
        <v>270.38400000000001</v>
      </c>
      <c r="W93" s="1">
        <v>288.70600000000007</v>
      </c>
      <c r="X93" s="1">
        <v>308.41840000000002</v>
      </c>
      <c r="Y93" s="1">
        <v>322.80779999999999</v>
      </c>
      <c r="Z93" s="1">
        <v>298.47519999999997</v>
      </c>
      <c r="AA93" s="1"/>
      <c r="AB93" s="1">
        <f t="shared" si="22"/>
        <v>575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6" t="s">
        <v>133</v>
      </c>
      <c r="B94" s="1" t="s">
        <v>38</v>
      </c>
      <c r="C94" s="1"/>
      <c r="D94" s="1"/>
      <c r="E94" s="1">
        <v>-3</v>
      </c>
      <c r="F94" s="1"/>
      <c r="G94" s="5">
        <v>0.1</v>
      </c>
      <c r="H94" s="1">
        <v>60</v>
      </c>
      <c r="I94" s="1" t="s">
        <v>33</v>
      </c>
      <c r="J94" s="1"/>
      <c r="K94" s="1">
        <f t="shared" si="17"/>
        <v>-3</v>
      </c>
      <c r="L94" s="1">
        <f t="shared" si="18"/>
        <v>-3</v>
      </c>
      <c r="M94" s="1"/>
      <c r="N94" s="16"/>
      <c r="O94" s="1">
        <f t="shared" si="19"/>
        <v>-0.6</v>
      </c>
      <c r="P94" s="17">
        <v>30</v>
      </c>
      <c r="Q94" s="17">
        <v>30</v>
      </c>
      <c r="R94" s="1"/>
      <c r="S94" s="1">
        <f t="shared" si="20"/>
        <v>-50</v>
      </c>
      <c r="T94" s="1">
        <f t="shared" si="21"/>
        <v>0</v>
      </c>
      <c r="U94" s="1">
        <v>-0.2</v>
      </c>
      <c r="V94" s="1">
        <v>0</v>
      </c>
      <c r="W94" s="1">
        <v>-0.4</v>
      </c>
      <c r="X94" s="1">
        <v>-0.4</v>
      </c>
      <c r="Y94" s="1">
        <v>0</v>
      </c>
      <c r="Z94" s="1">
        <v>0</v>
      </c>
      <c r="AA94" s="16" t="s">
        <v>122</v>
      </c>
      <c r="AB94" s="1">
        <f t="shared" si="22"/>
        <v>3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20" t="s">
        <v>134</v>
      </c>
      <c r="B95" s="1" t="s">
        <v>32</v>
      </c>
      <c r="C95" s="1">
        <v>2576.8420000000001</v>
      </c>
      <c r="D95" s="1">
        <v>8264.9</v>
      </c>
      <c r="E95" s="1">
        <v>7588.7340000000004</v>
      </c>
      <c r="F95" s="1">
        <v>2948.2730000000001</v>
      </c>
      <c r="G95" s="5">
        <v>1</v>
      </c>
      <c r="H95" s="1">
        <v>60</v>
      </c>
      <c r="I95" s="1" t="s">
        <v>33</v>
      </c>
      <c r="J95" s="1">
        <v>7533.13</v>
      </c>
      <c r="K95" s="1">
        <f t="shared" si="17"/>
        <v>55.604000000000269</v>
      </c>
      <c r="L95" s="1">
        <f t="shared" si="18"/>
        <v>2075.5040000000008</v>
      </c>
      <c r="M95" s="1">
        <v>5513.23</v>
      </c>
      <c r="N95" s="1">
        <v>1040.030999999999</v>
      </c>
      <c r="O95" s="1">
        <f t="shared" si="19"/>
        <v>415.10080000000016</v>
      </c>
      <c r="P95" s="4">
        <f t="shared" ref="P95:P96" si="25">12.9*O95-N95-F95</f>
        <v>1366.4963200000029</v>
      </c>
      <c r="Q95" s="4"/>
      <c r="R95" s="1"/>
      <c r="S95" s="1">
        <f t="shared" si="20"/>
        <v>12.9</v>
      </c>
      <c r="T95" s="1">
        <f t="shared" si="21"/>
        <v>9.6080373730910598</v>
      </c>
      <c r="U95" s="1">
        <v>397.23599999999999</v>
      </c>
      <c r="V95" s="1">
        <v>360.29779999999988</v>
      </c>
      <c r="W95" s="1">
        <v>380.67239999999998</v>
      </c>
      <c r="X95" s="1">
        <v>397.58900000000011</v>
      </c>
      <c r="Y95" s="1">
        <v>422.7296</v>
      </c>
      <c r="Z95" s="1">
        <v>442.22599999999989</v>
      </c>
      <c r="AA95" s="19" t="s">
        <v>144</v>
      </c>
      <c r="AB95" s="1">
        <f t="shared" si="22"/>
        <v>1366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20" t="s">
        <v>135</v>
      </c>
      <c r="B96" s="1" t="s">
        <v>32</v>
      </c>
      <c r="C96" s="1">
        <v>2654.7429999999999</v>
      </c>
      <c r="D96" s="1">
        <v>12335.764999999999</v>
      </c>
      <c r="E96" s="18">
        <f>11333.285+E23</f>
        <v>11348.9</v>
      </c>
      <c r="F96" s="1">
        <v>3314.971</v>
      </c>
      <c r="G96" s="5">
        <v>1</v>
      </c>
      <c r="H96" s="1">
        <v>60</v>
      </c>
      <c r="I96" s="1" t="s">
        <v>33</v>
      </c>
      <c r="J96" s="1">
        <v>11239.325000000001</v>
      </c>
      <c r="K96" s="1">
        <f t="shared" si="17"/>
        <v>109.57499999999891</v>
      </c>
      <c r="L96" s="1">
        <f t="shared" si="18"/>
        <v>2353.0749999999989</v>
      </c>
      <c r="M96" s="1">
        <v>8995.8250000000007</v>
      </c>
      <c r="N96" s="1">
        <v>1018.78</v>
      </c>
      <c r="O96" s="1">
        <f t="shared" si="19"/>
        <v>470.61499999999978</v>
      </c>
      <c r="P96" s="4">
        <v>1700</v>
      </c>
      <c r="Q96" s="4"/>
      <c r="R96" s="1"/>
      <c r="S96" s="1">
        <f t="shared" si="20"/>
        <v>12.820991681098144</v>
      </c>
      <c r="T96" s="1">
        <f t="shared" si="21"/>
        <v>9.2086971303507159</v>
      </c>
      <c r="U96" s="1">
        <v>437.59800000000001</v>
      </c>
      <c r="V96" s="1">
        <v>406.13520000000011</v>
      </c>
      <c r="W96" s="1">
        <v>454.27499999999998</v>
      </c>
      <c r="X96" s="1">
        <v>460.09899999999999</v>
      </c>
      <c r="Y96" s="1">
        <v>469.60340000000008</v>
      </c>
      <c r="Z96" s="1">
        <v>467.45400000000012</v>
      </c>
      <c r="AA96" s="19" t="s">
        <v>145</v>
      </c>
      <c r="AB96" s="1">
        <f t="shared" si="22"/>
        <v>1700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9" t="s">
        <v>136</v>
      </c>
      <c r="B97" s="9" t="s">
        <v>38</v>
      </c>
      <c r="C97" s="9">
        <v>7</v>
      </c>
      <c r="D97" s="9"/>
      <c r="E97" s="9"/>
      <c r="F97" s="9">
        <v>4</v>
      </c>
      <c r="G97" s="10">
        <v>0</v>
      </c>
      <c r="H97" s="9">
        <v>40</v>
      </c>
      <c r="I97" s="9" t="s">
        <v>55</v>
      </c>
      <c r="J97" s="9"/>
      <c r="K97" s="9">
        <f t="shared" si="17"/>
        <v>0</v>
      </c>
      <c r="L97" s="9">
        <f t="shared" si="18"/>
        <v>0</v>
      </c>
      <c r="M97" s="9"/>
      <c r="N97" s="9"/>
      <c r="O97" s="9">
        <f t="shared" si="19"/>
        <v>0</v>
      </c>
      <c r="P97" s="11"/>
      <c r="Q97" s="11"/>
      <c r="R97" s="9"/>
      <c r="S97" s="9" t="e">
        <f t="shared" si="20"/>
        <v>#DIV/0!</v>
      </c>
      <c r="T97" s="9" t="e">
        <f t="shared" si="21"/>
        <v>#DIV/0!</v>
      </c>
      <c r="U97" s="9">
        <v>0.6</v>
      </c>
      <c r="V97" s="9">
        <v>0.6</v>
      </c>
      <c r="W97" s="9">
        <v>0</v>
      </c>
      <c r="X97" s="9">
        <v>0.2</v>
      </c>
      <c r="Y97" s="9">
        <v>1.4</v>
      </c>
      <c r="Z97" s="9">
        <v>2.4</v>
      </c>
      <c r="AA97" s="9" t="s">
        <v>93</v>
      </c>
      <c r="AB97" s="9">
        <f t="shared" si="22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137</v>
      </c>
      <c r="B98" s="1" t="s">
        <v>32</v>
      </c>
      <c r="C98" s="1">
        <v>136.464</v>
      </c>
      <c r="D98" s="1">
        <v>150.559</v>
      </c>
      <c r="E98" s="1">
        <v>63.311</v>
      </c>
      <c r="F98" s="1">
        <v>199.38900000000001</v>
      </c>
      <c r="G98" s="5">
        <v>1</v>
      </c>
      <c r="H98" s="1">
        <v>55</v>
      </c>
      <c r="I98" s="1" t="s">
        <v>33</v>
      </c>
      <c r="J98" s="1">
        <v>69.55</v>
      </c>
      <c r="K98" s="1">
        <f t="shared" si="17"/>
        <v>-6.2389999999999972</v>
      </c>
      <c r="L98" s="1">
        <f t="shared" si="18"/>
        <v>63.311</v>
      </c>
      <c r="M98" s="1"/>
      <c r="N98" s="1"/>
      <c r="O98" s="1">
        <f t="shared" si="19"/>
        <v>12.6622</v>
      </c>
      <c r="P98" s="4"/>
      <c r="Q98" s="4"/>
      <c r="R98" s="1"/>
      <c r="S98" s="1">
        <f t="shared" si="20"/>
        <v>15.746789657405506</v>
      </c>
      <c r="T98" s="1">
        <f t="shared" si="21"/>
        <v>15.746789657405506</v>
      </c>
      <c r="U98" s="1">
        <v>16.133400000000002</v>
      </c>
      <c r="V98" s="1">
        <v>22.359000000000002</v>
      </c>
      <c r="W98" s="1">
        <v>19.413799999999998</v>
      </c>
      <c r="X98" s="1">
        <v>1.8404</v>
      </c>
      <c r="Y98" s="1">
        <v>0</v>
      </c>
      <c r="Z98" s="1">
        <v>19.074400000000001</v>
      </c>
      <c r="AA98" s="1" t="s">
        <v>138</v>
      </c>
      <c r="AB98" s="1">
        <f t="shared" si="22"/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139</v>
      </c>
      <c r="B99" s="1" t="s">
        <v>32</v>
      </c>
      <c r="C99" s="1">
        <v>117.84399999999999</v>
      </c>
      <c r="D99" s="1">
        <v>236.5</v>
      </c>
      <c r="E99" s="1">
        <v>76.536000000000001</v>
      </c>
      <c r="F99" s="1">
        <v>240.30799999999999</v>
      </c>
      <c r="G99" s="5">
        <v>1</v>
      </c>
      <c r="H99" s="1">
        <v>55</v>
      </c>
      <c r="I99" s="1" t="s">
        <v>33</v>
      </c>
      <c r="J99" s="1">
        <v>88</v>
      </c>
      <c r="K99" s="1">
        <f t="shared" si="17"/>
        <v>-11.463999999999999</v>
      </c>
      <c r="L99" s="1">
        <f t="shared" si="18"/>
        <v>76.536000000000001</v>
      </c>
      <c r="M99" s="1"/>
      <c r="N99" s="1"/>
      <c r="O99" s="1">
        <f t="shared" si="19"/>
        <v>15.3072</v>
      </c>
      <c r="P99" s="4"/>
      <c r="Q99" s="4"/>
      <c r="R99" s="1"/>
      <c r="S99" s="1">
        <f t="shared" si="20"/>
        <v>15.699017455837776</v>
      </c>
      <c r="T99" s="1">
        <f t="shared" si="21"/>
        <v>15.699017455837776</v>
      </c>
      <c r="U99" s="1">
        <v>20.139600000000002</v>
      </c>
      <c r="V99" s="1">
        <v>25.721800000000002</v>
      </c>
      <c r="W99" s="1">
        <v>21.4162</v>
      </c>
      <c r="X99" s="1">
        <v>3.1943999999999999</v>
      </c>
      <c r="Y99" s="1">
        <v>0.2712</v>
      </c>
      <c r="Z99" s="1">
        <v>19.439599999999999</v>
      </c>
      <c r="AA99" s="1" t="s">
        <v>138</v>
      </c>
      <c r="AB99" s="1">
        <f t="shared" si="22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140</v>
      </c>
      <c r="B100" s="1" t="s">
        <v>32</v>
      </c>
      <c r="C100" s="1">
        <v>95.317999999999998</v>
      </c>
      <c r="D100" s="1">
        <v>86.534999999999997</v>
      </c>
      <c r="E100" s="1">
        <v>39.734000000000002</v>
      </c>
      <c r="F100" s="1">
        <v>127.8</v>
      </c>
      <c r="G100" s="5">
        <v>1</v>
      </c>
      <c r="H100" s="1">
        <v>55</v>
      </c>
      <c r="I100" s="1" t="s">
        <v>33</v>
      </c>
      <c r="J100" s="1">
        <v>43.1</v>
      </c>
      <c r="K100" s="1">
        <f t="shared" si="17"/>
        <v>-3.3659999999999997</v>
      </c>
      <c r="L100" s="1">
        <f t="shared" si="18"/>
        <v>39.734000000000002</v>
      </c>
      <c r="M100" s="1"/>
      <c r="N100" s="1"/>
      <c r="O100" s="1">
        <f t="shared" si="19"/>
        <v>7.9468000000000005</v>
      </c>
      <c r="P100" s="4"/>
      <c r="Q100" s="4"/>
      <c r="R100" s="1"/>
      <c r="S100" s="1">
        <f t="shared" si="20"/>
        <v>16.081944933809833</v>
      </c>
      <c r="T100" s="1">
        <f t="shared" si="21"/>
        <v>16.081944933809833</v>
      </c>
      <c r="U100" s="1">
        <v>8.0001999999999995</v>
      </c>
      <c r="V100" s="1">
        <v>14.2768</v>
      </c>
      <c r="W100" s="1">
        <v>13.4176</v>
      </c>
      <c r="X100" s="1">
        <v>1.8835999999999999</v>
      </c>
      <c r="Y100" s="1">
        <v>0</v>
      </c>
      <c r="Z100" s="1">
        <v>12.944800000000001</v>
      </c>
      <c r="AA100" s="1" t="s">
        <v>138</v>
      </c>
      <c r="AB100" s="1">
        <f t="shared" si="22"/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3" t="s">
        <v>141</v>
      </c>
      <c r="B101" s="13" t="s">
        <v>32</v>
      </c>
      <c r="C101" s="13"/>
      <c r="D101" s="13"/>
      <c r="E101" s="13"/>
      <c r="F101" s="13"/>
      <c r="G101" s="14">
        <v>0</v>
      </c>
      <c r="H101" s="13">
        <v>60</v>
      </c>
      <c r="I101" s="13" t="s">
        <v>33</v>
      </c>
      <c r="J101" s="13"/>
      <c r="K101" s="13">
        <f t="shared" si="17"/>
        <v>0</v>
      </c>
      <c r="L101" s="13">
        <f t="shared" si="18"/>
        <v>0</v>
      </c>
      <c r="M101" s="13"/>
      <c r="N101" s="13"/>
      <c r="O101" s="13">
        <f t="shared" si="19"/>
        <v>0</v>
      </c>
      <c r="P101" s="15"/>
      <c r="Q101" s="15"/>
      <c r="R101" s="13"/>
      <c r="S101" s="13" t="e">
        <f t="shared" si="20"/>
        <v>#DIV/0!</v>
      </c>
      <c r="T101" s="13" t="e">
        <f t="shared" si="21"/>
        <v>#DIV/0!</v>
      </c>
      <c r="U101" s="13">
        <v>0</v>
      </c>
      <c r="V101" s="13">
        <v>0</v>
      </c>
      <c r="W101" s="13">
        <v>0</v>
      </c>
      <c r="X101" s="13">
        <v>0</v>
      </c>
      <c r="Y101" s="13">
        <v>0</v>
      </c>
      <c r="Z101" s="13">
        <v>0</v>
      </c>
      <c r="AA101" s="13" t="s">
        <v>39</v>
      </c>
      <c r="AB101" s="13">
        <f t="shared" si="22"/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 t="s">
        <v>142</v>
      </c>
      <c r="B102" s="1" t="s">
        <v>38</v>
      </c>
      <c r="C102" s="1"/>
      <c r="D102" s="1">
        <v>186</v>
      </c>
      <c r="E102" s="1">
        <v>57</v>
      </c>
      <c r="F102" s="1">
        <v>129</v>
      </c>
      <c r="G102" s="5">
        <v>0.3</v>
      </c>
      <c r="H102" s="1">
        <v>40</v>
      </c>
      <c r="I102" s="1" t="s">
        <v>33</v>
      </c>
      <c r="J102" s="1">
        <v>64</v>
      </c>
      <c r="K102" s="1">
        <f t="shared" ref="K102:K103" si="26">E102-J102</f>
        <v>-7</v>
      </c>
      <c r="L102" s="1">
        <f t="shared" si="18"/>
        <v>57</v>
      </c>
      <c r="M102" s="1"/>
      <c r="N102" s="1"/>
      <c r="O102" s="1">
        <f t="shared" si="19"/>
        <v>11.4</v>
      </c>
      <c r="P102" s="4"/>
      <c r="Q102" s="4"/>
      <c r="R102" s="1"/>
      <c r="S102" s="1">
        <f t="shared" si="20"/>
        <v>11.315789473684211</v>
      </c>
      <c r="T102" s="1">
        <f t="shared" si="21"/>
        <v>11.315789473684211</v>
      </c>
      <c r="U102" s="1">
        <v>0.2</v>
      </c>
      <c r="V102" s="1">
        <v>16.2</v>
      </c>
      <c r="W102" s="1">
        <v>19.8</v>
      </c>
      <c r="X102" s="1">
        <v>3.6</v>
      </c>
      <c r="Y102" s="1">
        <v>4.8</v>
      </c>
      <c r="Z102" s="1">
        <v>8.4</v>
      </c>
      <c r="AA102" s="1" t="s">
        <v>138</v>
      </c>
      <c r="AB102" s="1">
        <f t="shared" si="22"/>
        <v>0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 t="s">
        <v>143</v>
      </c>
      <c r="B103" s="1" t="s">
        <v>38</v>
      </c>
      <c r="C103" s="1"/>
      <c r="D103" s="1">
        <v>184</v>
      </c>
      <c r="E103" s="1">
        <v>49</v>
      </c>
      <c r="F103" s="1">
        <v>130</v>
      </c>
      <c r="G103" s="5">
        <v>0.3</v>
      </c>
      <c r="H103" s="1">
        <v>40</v>
      </c>
      <c r="I103" s="1" t="s">
        <v>33</v>
      </c>
      <c r="J103" s="1">
        <v>63</v>
      </c>
      <c r="K103" s="1">
        <f t="shared" si="26"/>
        <v>-14</v>
      </c>
      <c r="L103" s="1">
        <f t="shared" si="18"/>
        <v>49</v>
      </c>
      <c r="M103" s="1"/>
      <c r="N103" s="1"/>
      <c r="O103" s="1">
        <f t="shared" si="19"/>
        <v>9.8000000000000007</v>
      </c>
      <c r="P103" s="4"/>
      <c r="Q103" s="4"/>
      <c r="R103" s="1"/>
      <c r="S103" s="1">
        <f t="shared" si="20"/>
        <v>13.265306122448978</v>
      </c>
      <c r="T103" s="1">
        <f t="shared" si="21"/>
        <v>13.265306122448978</v>
      </c>
      <c r="U103" s="1">
        <v>0.6</v>
      </c>
      <c r="V103" s="1">
        <v>15.8</v>
      </c>
      <c r="W103" s="1">
        <v>18.399999999999999</v>
      </c>
      <c r="X103" s="1">
        <v>3.6</v>
      </c>
      <c r="Y103" s="1">
        <v>4.5999999999999996</v>
      </c>
      <c r="Z103" s="1">
        <v>8.4</v>
      </c>
      <c r="AA103" s="1" t="s">
        <v>138</v>
      </c>
      <c r="AB103" s="1">
        <f t="shared" si="22"/>
        <v>0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5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5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5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5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5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5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5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B103" xr:uid="{4174133E-A923-4EAA-88A3-54C0757F478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2024-10-03T14:24:43Z</dcterms:created>
  <dcterms:modified xsi:type="dcterms:W3CDTF">2024-10-04T07:50:19Z</dcterms:modified>
</cp:coreProperties>
</file>