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41DB751-7C0C-4AF6-9F2F-F6B6CE6FCB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0" i="1" s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Y291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Y279" i="1" s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Y137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8" i="1" s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3" i="1"/>
  <c r="Z98" i="1" s="1"/>
  <c r="BN93" i="1"/>
  <c r="BP93" i="1"/>
  <c r="Z94" i="1"/>
  <c r="BN94" i="1"/>
  <c r="Z95" i="1"/>
  <c r="BN95" i="1"/>
  <c r="Z97" i="1"/>
  <c r="BN97" i="1"/>
  <c r="Y98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Y183" i="1"/>
  <c r="Z178" i="1"/>
  <c r="BN178" i="1"/>
  <c r="BP180" i="1"/>
  <c r="BN180" i="1"/>
  <c r="Z180" i="1"/>
  <c r="Y189" i="1"/>
  <c r="BP194" i="1"/>
  <c r="BN194" i="1"/>
  <c r="Z194" i="1"/>
  <c r="Z201" i="1" s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H9" i="1"/>
  <c r="Y24" i="1"/>
  <c r="Y59" i="1"/>
  <c r="Y75" i="1"/>
  <c r="Y112" i="1"/>
  <c r="Y129" i="1"/>
  <c r="Y157" i="1"/>
  <c r="Z182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Z245" i="1"/>
  <c r="BP241" i="1"/>
  <c r="BN241" i="1"/>
  <c r="Z241" i="1"/>
  <c r="Y245" i="1"/>
  <c r="Y258" i="1"/>
  <c r="BP250" i="1"/>
  <c r="BN250" i="1"/>
  <c r="Z250" i="1"/>
  <c r="Z257" i="1" s="1"/>
  <c r="BP254" i="1"/>
  <c r="BN254" i="1"/>
  <c r="Z254" i="1"/>
  <c r="I608" i="1"/>
  <c r="Y201" i="1"/>
  <c r="K608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O608" i="1"/>
  <c r="Z275" i="1"/>
  <c r="Z279" i="1" s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Z296" i="1"/>
  <c r="Z300" i="1" s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269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BP360" i="1"/>
  <c r="BN360" i="1"/>
  <c r="Z360" i="1"/>
  <c r="Z362" i="1" s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Z424" i="1" s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Z481" i="1" s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47" i="1" l="1"/>
  <c r="Z492" i="1"/>
  <c r="Z223" i="1"/>
  <c r="Y602" i="1"/>
  <c r="Y599" i="1"/>
  <c r="Z524" i="1"/>
  <c r="Z510" i="1"/>
  <c r="Z578" i="1"/>
  <c r="Z564" i="1"/>
  <c r="Z458" i="1"/>
  <c r="Z327" i="1"/>
  <c r="Y598" i="1"/>
  <c r="Z146" i="1"/>
  <c r="Z75" i="1"/>
  <c r="Y600" i="1"/>
  <c r="Z603" i="1"/>
  <c r="Y601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<sst xmlns="http://schemas.openxmlformats.org/spreadsheetml/2006/main" count="2493" uniqueCount="797">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</sst>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5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186</v>
      </c>
      <c r="Y53" s="387">
        <f t="shared" ref="Y53:Y58" si="6">IFERROR(IF(X53="",0,CEILING((X53/$H53),1)*$H53),"")</f>
        <v>194.4</v>
      </c>
      <c r="Z53" s="36">
        <f>IFERROR(IF(Y53=0,"",ROUNDUP(Y53/H53,0)*0.02175),"")</f>
        <v>0.39149999999999996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194.26666666666665</v>
      </c>
      <c r="BN53" s="64">
        <f t="shared" ref="BN53:BN58" si="8">IFERROR(Y53*I53/H53,"0")</f>
        <v>203.03999999999996</v>
      </c>
      <c r="BO53" s="64">
        <f t="shared" ref="BO53:BO58" si="9">IFERROR(1/J53*(X53/H53),"0")</f>
        <v>0.3075396825396825</v>
      </c>
      <c r="BP53" s="64">
        <f t="shared" ref="BP53:BP58" si="10">IFERROR(1/J53*(Y53/H53),"0")</f>
        <v>0.3214285714285714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69</v>
      </c>
      <c r="Y55" s="387">
        <f t="shared" si="6"/>
        <v>78.399999999999991</v>
      </c>
      <c r="Z55" s="36">
        <f>IFERROR(IF(Y55=0,"",ROUNDUP(Y55/H55,0)*0.02175),"")</f>
        <v>0.15225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71.957142857142856</v>
      </c>
      <c r="BN55" s="64">
        <f t="shared" si="8"/>
        <v>81.759999999999991</v>
      </c>
      <c r="BO55" s="64">
        <f t="shared" si="9"/>
        <v>0.11001275510204082</v>
      </c>
      <c r="BP55" s="64">
        <f t="shared" si="10"/>
        <v>0.125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191</v>
      </c>
      <c r="Y57" s="387">
        <f t="shared" si="6"/>
        <v>192.4</v>
      </c>
      <c r="Z57" s="36">
        <f>IFERROR(IF(Y57=0,"",ROUNDUP(Y57/H57,0)*0.00937),"")</f>
        <v>0.48724000000000001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201.84054054054056</v>
      </c>
      <c r="BN57" s="64">
        <f t="shared" si="8"/>
        <v>203.32000000000002</v>
      </c>
      <c r="BO57" s="64">
        <f t="shared" si="9"/>
        <v>0.43018018018018017</v>
      </c>
      <c r="BP57" s="64">
        <f t="shared" si="10"/>
        <v>0.43333333333333335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75.00455812955812</v>
      </c>
      <c r="Y59" s="388">
        <f>IFERROR(Y53/H53,"0")+IFERROR(Y54/H54,"0")+IFERROR(Y55/H55,"0")+IFERROR(Y56/H56,"0")+IFERROR(Y57/H57,"0")+IFERROR(Y58/H58,"0")</f>
        <v>77</v>
      </c>
      <c r="Z59" s="388">
        <f>IFERROR(IF(Z53="",0,Z53),"0")+IFERROR(IF(Z54="",0,Z54),"0")+IFERROR(IF(Z55="",0,Z55),"0")+IFERROR(IF(Z56="",0,Z56),"0")+IFERROR(IF(Z57="",0,Z57),"0")+IFERROR(IF(Z58="",0,Z58),"0")</f>
        <v>1.0309900000000001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446</v>
      </c>
      <c r="Y60" s="388">
        <f>IFERROR(SUM(Y53:Y58),"0")</f>
        <v>465.20000000000005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26</v>
      </c>
      <c r="Y68" s="387">
        <f t="shared" ref="Y68:Y74" si="11">IFERROR(IF(X68="",0,CEILING((X68/$H68),1)*$H68),"")</f>
        <v>32.400000000000006</v>
      </c>
      <c r="Z68" s="36">
        <f>IFERROR(IF(Y68=0,"",ROUNDUP(Y68/H68,0)*0.02175),"")</f>
        <v>6.5250000000000002E-2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27.155555555555551</v>
      </c>
      <c r="BN68" s="64">
        <f t="shared" ref="BN68:BN74" si="13">IFERROR(Y68*I68/H68,"0")</f>
        <v>33.840000000000003</v>
      </c>
      <c r="BO68" s="64">
        <f t="shared" ref="BO68:BO74" si="14">IFERROR(1/J68*(X68/H68),"0")</f>
        <v>4.2989417989417987E-2</v>
      </c>
      <c r="BP68" s="64">
        <f t="shared" ref="BP68:BP74" si="15">IFERROR(1/J68*(Y68/H68),"0")</f>
        <v>5.3571428571428575E-2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205</v>
      </c>
      <c r="Y73" s="387">
        <f t="shared" si="11"/>
        <v>208</v>
      </c>
      <c r="Z73" s="36">
        <f>IFERROR(IF(Y73=0,"",ROUNDUP(Y73/H73,0)*0.00937),"")</f>
        <v>0.48724000000000001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215.76249999999999</v>
      </c>
      <c r="BN73" s="64">
        <f t="shared" si="13"/>
        <v>218.92</v>
      </c>
      <c r="BO73" s="64">
        <f t="shared" si="14"/>
        <v>0.42708333333333331</v>
      </c>
      <c r="BP73" s="64">
        <f t="shared" si="15"/>
        <v>0.43333333333333335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53.657407407407405</v>
      </c>
      <c r="Y75" s="388">
        <f>IFERROR(Y68/H68,"0")+IFERROR(Y69/H69,"0")+IFERROR(Y70/H70,"0")+IFERROR(Y71/H71,"0")+IFERROR(Y72/H72,"0")+IFERROR(Y73/H73,"0")+IFERROR(Y74/H74,"0")</f>
        <v>55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0.55249000000000004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231</v>
      </c>
      <c r="Y76" s="388">
        <f>IFERROR(SUM(Y68:Y74),"0")</f>
        <v>240.4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170</v>
      </c>
      <c r="Y78" s="387">
        <f>IFERROR(IF(X78="",0,CEILING((X78/$H78),1)*$H78),"")</f>
        <v>172.8</v>
      </c>
      <c r="Z78" s="36">
        <f>IFERROR(IF(Y78=0,"",ROUNDUP(Y78/H78,0)*0.02175),"")</f>
        <v>0.34799999999999998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177.55555555555554</v>
      </c>
      <c r="BN78" s="64">
        <f>IFERROR(Y78*I78/H78,"0")</f>
        <v>180.48</v>
      </c>
      <c r="BO78" s="64">
        <f>IFERROR(1/J78*(X78/H78),"0")</f>
        <v>0.28108465608465605</v>
      </c>
      <c r="BP78" s="64">
        <f>IFERROR(1/J78*(Y78/H78),"0")</f>
        <v>0.2857142857142857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15.74074074074074</v>
      </c>
      <c r="Y81" s="388">
        <f>IFERROR(Y78/H78,"0")+IFERROR(Y79/H79,"0")+IFERROR(Y80/H80,"0")</f>
        <v>16</v>
      </c>
      <c r="Z81" s="388">
        <f>IFERROR(IF(Z78="",0,Z78),"0")+IFERROR(IF(Z79="",0,Z79),"0")+IFERROR(IF(Z80="",0,Z80),"0")</f>
        <v>0.34799999999999998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170</v>
      </c>
      <c r="Y82" s="388">
        <f>IFERROR(SUM(Y78:Y80),"0")</f>
        <v>172.8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15</v>
      </c>
      <c r="Y88" s="387">
        <f t="shared" si="16"/>
        <v>16.2</v>
      </c>
      <c r="Z88" s="36">
        <f>IFERROR(IF(Y88=0,"",ROUNDUP(Y88/H88,0)*0.00502),"")</f>
        <v>4.5179999999999998E-2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15.833333333333332</v>
      </c>
      <c r="BN88" s="64">
        <f t="shared" si="18"/>
        <v>17.099999999999998</v>
      </c>
      <c r="BO88" s="64">
        <f t="shared" si="19"/>
        <v>3.561253561253562E-2</v>
      </c>
      <c r="BP88" s="64">
        <f t="shared" si="20"/>
        <v>3.8461538461538464E-2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15</v>
      </c>
      <c r="Y89" s="387">
        <f t="shared" si="16"/>
        <v>16.2</v>
      </c>
      <c r="Z89" s="36">
        <f>IFERROR(IF(Y89=0,"",ROUNDUP(Y89/H89,0)*0.00502),"")</f>
        <v>4.5179999999999998E-2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15.833333333333332</v>
      </c>
      <c r="BN89" s="64">
        <f t="shared" si="18"/>
        <v>17.099999999999998</v>
      </c>
      <c r="BO89" s="64">
        <f t="shared" si="19"/>
        <v>3.561253561253562E-2</v>
      </c>
      <c r="BP89" s="64">
        <f t="shared" si="20"/>
        <v>3.8461538461538464E-2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16.666666666666668</v>
      </c>
      <c r="Y90" s="388">
        <f>IFERROR(Y84/H84,"0")+IFERROR(Y85/H85,"0")+IFERROR(Y86/H86,"0")+IFERROR(Y87/H87,"0")+IFERROR(Y88/H88,"0")+IFERROR(Y89/H89,"0")</f>
        <v>18</v>
      </c>
      <c r="Z90" s="388">
        <f>IFERROR(IF(Z84="",0,Z84),"0")+IFERROR(IF(Z85="",0,Z85),"0")+IFERROR(IF(Z86="",0,Z86),"0")+IFERROR(IF(Z87="",0,Z87),"0")+IFERROR(IF(Z88="",0,Z88),"0")+IFERROR(IF(Z89="",0,Z89),"0")</f>
        <v>9.0359999999999996E-2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30</v>
      </c>
      <c r="Y91" s="388">
        <f>IFERROR(SUM(Y84:Y89),"0")</f>
        <v>32.4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7</v>
      </c>
      <c r="Y103" s="387">
        <f>IFERROR(IF(X103="",0,CEILING((X103/$H103),1)*$H103),"")</f>
        <v>7.1999999999999993</v>
      </c>
      <c r="Z103" s="36">
        <f>IFERROR(IF(Y103=0,"",ROUNDUP(Y103/H103,0)*0.00753),"")</f>
        <v>2.2589999999999999E-2</v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7.583333333333333</v>
      </c>
      <c r="BN103" s="64">
        <f>IFERROR(Y103*I103/H103,"0")</f>
        <v>7.8</v>
      </c>
      <c r="BO103" s="64">
        <f>IFERROR(1/J103*(X103/H103),"0")</f>
        <v>1.86965811965812E-2</v>
      </c>
      <c r="BP103" s="64">
        <f>IFERROR(1/J103*(Y103/H103),"0")</f>
        <v>1.9230769230769232E-2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2.916666666666667</v>
      </c>
      <c r="Y104" s="388">
        <f>IFERROR(Y101/H101,"0")+IFERROR(Y102/H102,"0")+IFERROR(Y103/H103,"0")</f>
        <v>3</v>
      </c>
      <c r="Z104" s="388">
        <f>IFERROR(IF(Z101="",0,Z101),"0")+IFERROR(IF(Z102="",0,Z102),"0")+IFERROR(IF(Z103="",0,Z103),"0")</f>
        <v>2.2589999999999999E-2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7</v>
      </c>
      <c r="Y105" s="388">
        <f>IFERROR(SUM(Y101:Y103),"0")</f>
        <v>7.1999999999999993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246</v>
      </c>
      <c r="Y108" s="387">
        <f>IFERROR(IF(X108="",0,CEILING((X108/$H108),1)*$H108),"")</f>
        <v>248.4</v>
      </c>
      <c r="Z108" s="36">
        <f>IFERROR(IF(Y108=0,"",ROUNDUP(Y108/H108,0)*0.02175),"")</f>
        <v>0.50024999999999997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256.93333333333328</v>
      </c>
      <c r="BN108" s="64">
        <f>IFERROR(Y108*I108/H108,"0")</f>
        <v>259.43999999999994</v>
      </c>
      <c r="BO108" s="64">
        <f>IFERROR(1/J108*(X108/H108),"0")</f>
        <v>0.40674603174603169</v>
      </c>
      <c r="BP108" s="64">
        <f>IFERROR(1/J108*(Y108/H108),"0")</f>
        <v>0.4107142857142857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22.777777777777775</v>
      </c>
      <c r="Y111" s="388">
        <f>IFERROR(Y108/H108,"0")+IFERROR(Y109/H109,"0")+IFERROR(Y110/H110,"0")</f>
        <v>23</v>
      </c>
      <c r="Z111" s="388">
        <f>IFERROR(IF(Z108="",0,Z108),"0")+IFERROR(IF(Z109="",0,Z109),"0")+IFERROR(IF(Z110="",0,Z110),"0")</f>
        <v>0.50024999999999997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246</v>
      </c>
      <c r="Y112" s="388">
        <f>IFERROR(SUM(Y108:Y110),"0")</f>
        <v>248.4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97</v>
      </c>
      <c r="Y116" s="387">
        <f>IFERROR(IF(X116="",0,CEILING((X116/$H116),1)*$H116),"")</f>
        <v>97.2</v>
      </c>
      <c r="Z116" s="36">
        <f>IFERROR(IF(Y116=0,"",ROUNDUP(Y116/H116,0)*0.00753),"")</f>
        <v>0.27107999999999999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106.77185185185184</v>
      </c>
      <c r="BN116" s="64">
        <f>IFERROR(Y116*I116/H116,"0")</f>
        <v>106.99199999999999</v>
      </c>
      <c r="BO116" s="64">
        <f>IFERROR(1/J116*(X116/H116),"0")</f>
        <v>0.2302943969610636</v>
      </c>
      <c r="BP116" s="64">
        <f>IFERROR(1/J116*(Y116/H116),"0")</f>
        <v>0.23076923076923075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376</v>
      </c>
      <c r="Y118" s="387">
        <f>IFERROR(IF(X118="",0,CEILING((X118/$H118),1)*$H118),"")</f>
        <v>378</v>
      </c>
      <c r="Z118" s="36">
        <f>IFERROR(IF(Y118=0,"",ROUNDUP(Y118/H118,0)*0.00937),"")</f>
        <v>1.3118000000000001</v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416.10666666666668</v>
      </c>
      <c r="BN118" s="64">
        <f>IFERROR(Y118*I118/H118,"0")</f>
        <v>418.31999999999994</v>
      </c>
      <c r="BO118" s="64">
        <f>IFERROR(1/J118*(X118/H118),"0")</f>
        <v>1.1604938271604937</v>
      </c>
      <c r="BP118" s="64">
        <f>IFERROR(1/J118*(Y118/H118),"0")</f>
        <v>1.1666666666666667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175.18518518518516</v>
      </c>
      <c r="Y119" s="388">
        <f>IFERROR(Y114/H114,"0")+IFERROR(Y115/H115,"0")+IFERROR(Y116/H116,"0")+IFERROR(Y117/H117,"0")+IFERROR(Y118/H118,"0")</f>
        <v>176</v>
      </c>
      <c r="Z119" s="388">
        <f>IFERROR(IF(Z114="",0,Z114),"0")+IFERROR(IF(Z115="",0,Z115),"0")+IFERROR(IF(Z116="",0,Z116),"0")+IFERROR(IF(Z117="",0,Z117),"0")+IFERROR(IF(Z118="",0,Z118),"0")</f>
        <v>1.5828800000000001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473</v>
      </c>
      <c r="Y120" s="388">
        <f>IFERROR(SUM(Y114:Y118),"0")</f>
        <v>475.2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245</v>
      </c>
      <c r="Y124" s="387">
        <f>IFERROR(IF(X124="",0,CEILING((X124/$H124),1)*$H124),"")</f>
        <v>246.39999999999998</v>
      </c>
      <c r="Z124" s="36">
        <f>IFERROR(IF(Y124=0,"",ROUNDUP(Y124/H124,0)*0.02175),"")</f>
        <v>0.47849999999999998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255.5</v>
      </c>
      <c r="BN124" s="64">
        <f>IFERROR(Y124*I124/H124,"0")</f>
        <v>256.95999999999998</v>
      </c>
      <c r="BO124" s="64">
        <f>IFERROR(1/J124*(X124/H124),"0")</f>
        <v>0.390625</v>
      </c>
      <c r="BP124" s="64">
        <f>IFERROR(1/J124*(Y124/H124),"0")</f>
        <v>0.39285714285714285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21.875</v>
      </c>
      <c r="Y128" s="388">
        <f>IFERROR(Y123/H123,"0")+IFERROR(Y124/H124,"0")+IFERROR(Y125/H125,"0")+IFERROR(Y126/H126,"0")+IFERROR(Y127/H127,"0")</f>
        <v>22</v>
      </c>
      <c r="Z128" s="388">
        <f>IFERROR(IF(Z123="",0,Z123),"0")+IFERROR(IF(Z124="",0,Z124),"0")+IFERROR(IF(Z125="",0,Z125),"0")+IFERROR(IF(Z126="",0,Z126),"0")+IFERROR(IF(Z127="",0,Z127),"0")</f>
        <v>0.47849999999999998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245</v>
      </c>
      <c r="Y129" s="388">
        <f>IFERROR(SUM(Y123:Y127),"0")</f>
        <v>246.39999999999998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14</v>
      </c>
      <c r="Y132" s="387">
        <f>IFERROR(IF(X132="",0,CEILING((X132/$H132),1)*$H132),"")</f>
        <v>21.6</v>
      </c>
      <c r="Z132" s="36">
        <f>IFERROR(IF(Y132=0,"",ROUNDUP(Y132/H132,0)*0.02175),"")</f>
        <v>4.3499999999999997E-2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14.62222222222222</v>
      </c>
      <c r="BN132" s="64">
        <f>IFERROR(Y132*I132/H132,"0")</f>
        <v>22.56</v>
      </c>
      <c r="BO132" s="64">
        <f>IFERROR(1/J132*(X132/H132),"0")</f>
        <v>2.3148148148148147E-2</v>
      </c>
      <c r="BP132" s="64">
        <f>IFERROR(1/J132*(Y132/H132),"0")</f>
        <v>3.5714285714285712E-2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35</v>
      </c>
      <c r="Y135" s="387">
        <f>IFERROR(IF(X135="",0,CEILING((X135/$H135),1)*$H135),"")</f>
        <v>36</v>
      </c>
      <c r="Z135" s="36">
        <f>IFERROR(IF(Y135=0,"",ROUNDUP(Y135/H135,0)*0.00753),"")</f>
        <v>0.11295000000000001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37.916666666666671</v>
      </c>
      <c r="BN135" s="64">
        <f>IFERROR(Y135*I135/H135,"0")</f>
        <v>39.000000000000007</v>
      </c>
      <c r="BO135" s="64">
        <f>IFERROR(1/J135*(X135/H135),"0")</f>
        <v>9.3482905982905984E-2</v>
      </c>
      <c r="BP135" s="64">
        <f>IFERROR(1/J135*(Y135/H135),"0")</f>
        <v>9.6153846153846145E-2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15.87962962962963</v>
      </c>
      <c r="Y136" s="388">
        <f>IFERROR(Y131/H131,"0")+IFERROR(Y132/H132,"0")+IFERROR(Y133/H133,"0")+IFERROR(Y134/H134,"0")+IFERROR(Y135/H135,"0")</f>
        <v>17</v>
      </c>
      <c r="Z136" s="388">
        <f>IFERROR(IF(Z131="",0,Z131),"0")+IFERROR(IF(Z132="",0,Z132),"0")+IFERROR(IF(Z133="",0,Z133),"0")+IFERROR(IF(Z134="",0,Z134),"0")+IFERROR(IF(Z135="",0,Z135),"0")</f>
        <v>0.15645000000000001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49</v>
      </c>
      <c r="Y137" s="388">
        <f>IFERROR(SUM(Y131:Y135),"0")</f>
        <v>57.6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454</v>
      </c>
      <c r="Y140" s="387">
        <f t="shared" si="21"/>
        <v>462</v>
      </c>
      <c r="Z140" s="36">
        <f>IFERROR(IF(Y140=0,"",ROUNDUP(Y140/H140,0)*0.02175),"")</f>
        <v>1.1962499999999998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484.15857142857146</v>
      </c>
      <c r="BN140" s="64">
        <f t="shared" si="23"/>
        <v>492.69000000000005</v>
      </c>
      <c r="BO140" s="64">
        <f t="shared" si="24"/>
        <v>0.96513605442176864</v>
      </c>
      <c r="BP140" s="64">
        <f t="shared" si="25"/>
        <v>0.9821428571428571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381</v>
      </c>
      <c r="Y143" s="387">
        <f t="shared" si="21"/>
        <v>383.40000000000003</v>
      </c>
      <c r="Z143" s="36">
        <f>IFERROR(IF(Y143=0,"",ROUNDUP(Y143/H143,0)*0.00753),"")</f>
        <v>1.0692600000000001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419.38222222222214</v>
      </c>
      <c r="BN143" s="64">
        <f t="shared" si="23"/>
        <v>422.02400000000006</v>
      </c>
      <c r="BO143" s="64">
        <f t="shared" si="24"/>
        <v>0.90455840455840453</v>
      </c>
      <c r="BP143" s="64">
        <f t="shared" si="25"/>
        <v>0.91025641025641024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195.15873015873015</v>
      </c>
      <c r="Y146" s="388">
        <f>IFERROR(Y139/H139,"0")+IFERROR(Y140/H140,"0")+IFERROR(Y141/H141,"0")+IFERROR(Y142/H142,"0")+IFERROR(Y143/H143,"0")+IFERROR(Y144/H144,"0")+IFERROR(Y145/H145,"0")</f>
        <v>197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2.2655099999999999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835</v>
      </c>
      <c r="Y147" s="388">
        <f>IFERROR(SUM(Y139:Y145),"0")</f>
        <v>845.40000000000009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61</v>
      </c>
      <c r="Y185" s="387">
        <f>IFERROR(IF(X185="",0,CEILING((X185/$H185),1)*$H185),"")</f>
        <v>67.2</v>
      </c>
      <c r="Z185" s="36">
        <f>IFERROR(IF(Y185=0,"",ROUNDUP(Y185/H185,0)*0.02175),"")</f>
        <v>0.17399999999999999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65.09571428571428</v>
      </c>
      <c r="BN185" s="64">
        <f>IFERROR(Y185*I185/H185,"0")</f>
        <v>71.712000000000003</v>
      </c>
      <c r="BO185" s="64">
        <f>IFERROR(1/J185*(X185/H185),"0")</f>
        <v>0.12967687074829931</v>
      </c>
      <c r="BP185" s="64">
        <f>IFERROR(1/J185*(Y185/H185),"0")</f>
        <v>0.14285714285714285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7.2619047619047619</v>
      </c>
      <c r="Y188" s="388">
        <f>IFERROR(Y185/H185,"0")+IFERROR(Y186/H186,"0")+IFERROR(Y187/H187,"0")</f>
        <v>8</v>
      </c>
      <c r="Z188" s="388">
        <f>IFERROR(IF(Z185="",0,Z185),"0")+IFERROR(IF(Z186="",0,Z186),"0")+IFERROR(IF(Z187="",0,Z187),"0")</f>
        <v>0.17399999999999999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61</v>
      </c>
      <c r="Y189" s="388">
        <f>IFERROR(SUM(Y185:Y187),"0")</f>
        <v>67.2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77</v>
      </c>
      <c r="Y195" s="387">
        <f t="shared" si="26"/>
        <v>79.8</v>
      </c>
      <c r="Z195" s="36">
        <f>IFERROR(IF(Y195=0,"",ROUNDUP(Y195/H195,0)*0.00753),"")</f>
        <v>0.14307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80.666666666666671</v>
      </c>
      <c r="BN195" s="64">
        <f t="shared" si="28"/>
        <v>83.6</v>
      </c>
      <c r="BO195" s="64">
        <f t="shared" si="29"/>
        <v>0.11752136752136751</v>
      </c>
      <c r="BP195" s="64">
        <f t="shared" si="30"/>
        <v>0.12179487179487179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70</v>
      </c>
      <c r="Y196" s="387">
        <f t="shared" si="26"/>
        <v>71.400000000000006</v>
      </c>
      <c r="Z196" s="36">
        <f>IFERROR(IF(Y196=0,"",ROUNDUP(Y196/H196,0)*0.00502),"")</f>
        <v>0.17068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74.333333333333329</v>
      </c>
      <c r="BN196" s="64">
        <f t="shared" si="28"/>
        <v>75.820000000000007</v>
      </c>
      <c r="BO196" s="64">
        <f t="shared" si="29"/>
        <v>0.14245014245014245</v>
      </c>
      <c r="BP196" s="64">
        <f t="shared" si="30"/>
        <v>0.14529914529914531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44</v>
      </c>
      <c r="Y198" s="387">
        <f t="shared" si="26"/>
        <v>44.1</v>
      </c>
      <c r="Z198" s="36">
        <f>IFERROR(IF(Y198=0,"",ROUNDUP(Y198/H198,0)*0.00502),"")</f>
        <v>0.10542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46.095238095238102</v>
      </c>
      <c r="BN198" s="64">
        <f t="shared" si="28"/>
        <v>46.2</v>
      </c>
      <c r="BO198" s="64">
        <f t="shared" si="29"/>
        <v>8.9540089540089546E-2</v>
      </c>
      <c r="BP198" s="64">
        <f t="shared" si="30"/>
        <v>8.9743589743589758E-2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72.619047619047606</v>
      </c>
      <c r="Y201" s="388">
        <f>IFERROR(Y193/H193,"0")+IFERROR(Y194/H194,"0")+IFERROR(Y195/H195,"0")+IFERROR(Y196/H196,"0")+IFERROR(Y197/H197,"0")+IFERROR(Y198/H198,"0")+IFERROR(Y199/H199,"0")+IFERROR(Y200/H200,"0")</f>
        <v>74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0.41916999999999999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191</v>
      </c>
      <c r="Y202" s="388">
        <f>IFERROR(SUM(Y193:Y200),"0")</f>
        <v>195.29999999999998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44</v>
      </c>
      <c r="Y211" s="387">
        <f>IFERROR(IF(X211="",0,CEILING((X211/$H211),1)*$H211),"")</f>
        <v>44.1</v>
      </c>
      <c r="Z211" s="36">
        <f>IFERROR(IF(Y211=0,"",ROUNDUP(Y211/H211,0)*0.00753),"")</f>
        <v>0.15812999999999999</v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48.190476190476183</v>
      </c>
      <c r="BN211" s="64">
        <f>IFERROR(Y211*I211/H211,"0")</f>
        <v>48.3</v>
      </c>
      <c r="BO211" s="64">
        <f>IFERROR(1/J211*(X211/H211),"0")</f>
        <v>0.1343101343101343</v>
      </c>
      <c r="BP211" s="64">
        <f>IFERROR(1/J211*(Y211/H211),"0")</f>
        <v>0.13461538461538461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20.952380952380953</v>
      </c>
      <c r="Y212" s="388">
        <f>IFERROR(Y210/H210,"0")+IFERROR(Y211/H211,"0")</f>
        <v>21</v>
      </c>
      <c r="Z212" s="388">
        <f>IFERROR(IF(Z210="",0,Z210),"0")+IFERROR(IF(Z211="",0,Z211),"0")</f>
        <v>0.15812999999999999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44</v>
      </c>
      <c r="Y213" s="388">
        <f>IFERROR(SUM(Y210:Y211),"0")</f>
        <v>44.1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200</v>
      </c>
      <c r="Y218" s="387">
        <f t="shared" si="31"/>
        <v>205.20000000000002</v>
      </c>
      <c r="Z218" s="36">
        <f>IFERROR(IF(Y218=0,"",ROUNDUP(Y218/H218,0)*0.00937),"")</f>
        <v>0.35605999999999999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207.77777777777777</v>
      </c>
      <c r="BN218" s="64">
        <f t="shared" si="33"/>
        <v>213.18000000000004</v>
      </c>
      <c r="BO218" s="64">
        <f t="shared" si="34"/>
        <v>0.30864197530864196</v>
      </c>
      <c r="BP218" s="64">
        <f t="shared" si="35"/>
        <v>0.31666666666666665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37.037037037037038</v>
      </c>
      <c r="Y223" s="388">
        <f>IFERROR(Y215/H215,"0")+IFERROR(Y216/H216,"0")+IFERROR(Y217/H217,"0")+IFERROR(Y218/H218,"0")+IFERROR(Y219/H219,"0")+IFERROR(Y220/H220,"0")+IFERROR(Y221/H221,"0")+IFERROR(Y222/H222,"0")</f>
        <v>38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0.35605999999999999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200</v>
      </c>
      <c r="Y224" s="388">
        <f>IFERROR(SUM(Y215:Y222),"0")</f>
        <v>205.20000000000002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24</v>
      </c>
      <c r="Y227" s="387">
        <f t="shared" si="36"/>
        <v>31.2</v>
      </c>
      <c r="Z227" s="36">
        <f>IFERROR(IF(Y227=0,"",ROUNDUP(Y227/H227,0)*0.02175),"")</f>
        <v>8.6999999999999994E-2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25.735384615384618</v>
      </c>
      <c r="BN227" s="64">
        <f t="shared" si="38"/>
        <v>33.456000000000003</v>
      </c>
      <c r="BO227" s="64">
        <f t="shared" si="39"/>
        <v>5.4945054945054944E-2</v>
      </c>
      <c r="BP227" s="64">
        <f t="shared" si="40"/>
        <v>7.1428571428571425E-2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122</v>
      </c>
      <c r="Y229" s="387">
        <f t="shared" si="36"/>
        <v>130.5</v>
      </c>
      <c r="Z229" s="36">
        <f>IFERROR(IF(Y229=0,"",ROUNDUP(Y229/H229,0)*0.02175),"")</f>
        <v>0.32624999999999998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129.90896551724137</v>
      </c>
      <c r="BN229" s="64">
        <f t="shared" si="38"/>
        <v>138.96</v>
      </c>
      <c r="BO229" s="64">
        <f t="shared" si="39"/>
        <v>0.25041050903119871</v>
      </c>
      <c r="BP229" s="64">
        <f t="shared" si="40"/>
        <v>0.26785714285714285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121</v>
      </c>
      <c r="Y230" s="387">
        <f t="shared" si="36"/>
        <v>122.39999999999999</v>
      </c>
      <c r="Z230" s="36">
        <f t="shared" ref="Z230:Z236" si="41">IFERROR(IF(Y230=0,"",ROUNDUP(Y230/H230,0)*0.00753),"")</f>
        <v>0.38403000000000004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135.62083333333334</v>
      </c>
      <c r="BN230" s="64">
        <f t="shared" si="38"/>
        <v>137.19</v>
      </c>
      <c r="BO230" s="64">
        <f t="shared" si="39"/>
        <v>0.3231837606837607</v>
      </c>
      <c r="BP230" s="64">
        <f t="shared" si="40"/>
        <v>0.32692307692307693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387</v>
      </c>
      <c r="Y232" s="387">
        <f t="shared" si="36"/>
        <v>388.8</v>
      </c>
      <c r="Z232" s="36">
        <f t="shared" si="41"/>
        <v>1.2198599999999999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430.86000000000007</v>
      </c>
      <c r="BN232" s="64">
        <f t="shared" si="38"/>
        <v>432.86400000000009</v>
      </c>
      <c r="BO232" s="64">
        <f t="shared" si="39"/>
        <v>1.033653846153846</v>
      </c>
      <c r="BP232" s="64">
        <f t="shared" si="40"/>
        <v>1.0384615384615383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43</v>
      </c>
      <c r="Y233" s="387">
        <f t="shared" si="36"/>
        <v>43.199999999999996</v>
      </c>
      <c r="Z233" s="36">
        <f t="shared" si="41"/>
        <v>0.13553999999999999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47.873333333333335</v>
      </c>
      <c r="BN233" s="64">
        <f t="shared" si="38"/>
        <v>48.095999999999997</v>
      </c>
      <c r="BO233" s="64">
        <f t="shared" si="39"/>
        <v>0.11485042735042736</v>
      </c>
      <c r="BP233" s="64">
        <f t="shared" si="40"/>
        <v>0.11538461538461538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26</v>
      </c>
      <c r="Y235" s="387">
        <f t="shared" si="36"/>
        <v>26.4</v>
      </c>
      <c r="Z235" s="36">
        <f t="shared" si="41"/>
        <v>8.2830000000000001E-2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28.946666666666673</v>
      </c>
      <c r="BN235" s="64">
        <f t="shared" si="38"/>
        <v>29.392000000000003</v>
      </c>
      <c r="BO235" s="64">
        <f t="shared" si="39"/>
        <v>6.9444444444444448E-2</v>
      </c>
      <c r="BP235" s="64">
        <f t="shared" si="40"/>
        <v>7.0512820512820512E-2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106</v>
      </c>
      <c r="Y236" s="387">
        <f t="shared" si="36"/>
        <v>108</v>
      </c>
      <c r="Z236" s="36">
        <f t="shared" si="41"/>
        <v>0.33884999999999998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118.27833333333334</v>
      </c>
      <c r="BN236" s="64">
        <f t="shared" si="38"/>
        <v>120.51</v>
      </c>
      <c r="BO236" s="64">
        <f t="shared" si="39"/>
        <v>0.28311965811965811</v>
      </c>
      <c r="BP236" s="64">
        <f t="shared" si="40"/>
        <v>0.28846153846153844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301.68324491600356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306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2.57436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829</v>
      </c>
      <c r="Y238" s="388">
        <f>IFERROR(SUM(Y226:Y236),"0")</f>
        <v>850.5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32</v>
      </c>
      <c r="Y243" s="387">
        <f>IFERROR(IF(X243="",0,CEILING((X243/$H243),1)*$H243),"")</f>
        <v>33.6</v>
      </c>
      <c r="Z243" s="36">
        <f>IFERROR(IF(Y243=0,"",ROUNDUP(Y243/H243,0)*0.00753),"")</f>
        <v>0.10542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35.626666666666672</v>
      </c>
      <c r="BN243" s="64">
        <f>IFERROR(Y243*I243/H243,"0")</f>
        <v>37.408000000000001</v>
      </c>
      <c r="BO243" s="64">
        <f>IFERROR(1/J243*(X243/H243),"0")</f>
        <v>8.5470085470085472E-2</v>
      </c>
      <c r="BP243" s="64">
        <f>IFERROR(1/J243*(Y243/H243),"0")</f>
        <v>8.9743589743589758E-2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64</v>
      </c>
      <c r="Y244" s="387">
        <f>IFERROR(IF(X244="",0,CEILING((X244/$H244),1)*$H244),"")</f>
        <v>64.8</v>
      </c>
      <c r="Z244" s="36">
        <f>IFERROR(IF(Y244=0,"",ROUNDUP(Y244/H244,0)*0.00753),"")</f>
        <v>0.20331000000000002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71.253333333333345</v>
      </c>
      <c r="BN244" s="64">
        <f>IFERROR(Y244*I244/H244,"0")</f>
        <v>72.144000000000005</v>
      </c>
      <c r="BO244" s="64">
        <f>IFERROR(1/J244*(X244/H244),"0")</f>
        <v>0.17094017094017094</v>
      </c>
      <c r="BP244" s="64">
        <f>IFERROR(1/J244*(Y244/H244),"0")</f>
        <v>0.17307692307692307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40</v>
      </c>
      <c r="Y245" s="388">
        <f>IFERROR(Y240/H240,"0")+IFERROR(Y241/H241,"0")+IFERROR(Y242/H242,"0")+IFERROR(Y243/H243,"0")+IFERROR(Y244/H244,"0")</f>
        <v>41</v>
      </c>
      <c r="Z245" s="388">
        <f>IFERROR(IF(Z240="",0,Z240),"0")+IFERROR(IF(Z241="",0,Z241),"0")+IFERROR(IF(Z242="",0,Z242),"0")+IFERROR(IF(Z243="",0,Z243),"0")+IFERROR(IF(Z244="",0,Z244),"0")</f>
        <v>0.30873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96</v>
      </c>
      <c r="Y246" s="388">
        <f>IFERROR(SUM(Y240:Y244),"0")</f>
        <v>98.4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193</v>
      </c>
      <c r="Y298" s="387">
        <f>IFERROR(IF(X298="",0,CEILING((X298/$H298),1)*$H298),"")</f>
        <v>194.4</v>
      </c>
      <c r="Z298" s="36">
        <f>IFERROR(IF(Y298=0,"",ROUNDUP(Y298/H298,0)*0.00753),"")</f>
        <v>0.60992999999999997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209.08333333333334</v>
      </c>
      <c r="BN298" s="64">
        <f>IFERROR(Y298*I298/H298,"0")</f>
        <v>210.60000000000002</v>
      </c>
      <c r="BO298" s="64">
        <f>IFERROR(1/J298*(X298/H298),"0")</f>
        <v>0.51549145299145305</v>
      </c>
      <c r="BP298" s="64">
        <f>IFERROR(1/J298*(Y298/H298),"0")</f>
        <v>0.51923076923076916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80.416666666666671</v>
      </c>
      <c r="Y300" s="388">
        <f>IFERROR(Y295/H295,"0")+IFERROR(Y296/H296,"0")+IFERROR(Y297/H297,"0")+IFERROR(Y298/H298,"0")+IFERROR(Y299/H299,"0")</f>
        <v>81</v>
      </c>
      <c r="Z300" s="388">
        <f>IFERROR(IF(Z295="",0,Z295),"0")+IFERROR(IF(Z296="",0,Z296),"0")+IFERROR(IF(Z297="",0,Z297),"0")+IFERROR(IF(Z298="",0,Z298),"0")+IFERROR(IF(Z299="",0,Z299),"0")</f>
        <v>0.60992999999999997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193</v>
      </c>
      <c r="Y301" s="388">
        <f>IFERROR(SUM(Y295:Y299),"0")</f>
        <v>194.4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26</v>
      </c>
      <c r="Y342" s="387">
        <f t="shared" si="62"/>
        <v>27</v>
      </c>
      <c r="Z342" s="36">
        <f>IFERROR(IF(Y342=0,"",ROUNDUP(Y342/H342,0)*0.00753),"")</f>
        <v>7.5300000000000006E-2</v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28.677037037037039</v>
      </c>
      <c r="BN342" s="64">
        <f t="shared" si="64"/>
        <v>29.78</v>
      </c>
      <c r="BO342" s="64">
        <f t="shared" si="65"/>
        <v>6.1728395061728392E-2</v>
      </c>
      <c r="BP342" s="64">
        <f t="shared" si="66"/>
        <v>6.4102564102564097E-2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9.6296296296296298</v>
      </c>
      <c r="Y343" s="388">
        <f>IFERROR(Y337/H337,"0")+IFERROR(Y338/H338,"0")+IFERROR(Y339/H339,"0")+IFERROR(Y340/H340,"0")+IFERROR(Y341/H341,"0")+IFERROR(Y342/H342,"0")</f>
        <v>10</v>
      </c>
      <c r="Z343" s="388">
        <f>IFERROR(IF(Z337="",0,Z337),"0")+IFERROR(IF(Z338="",0,Z338),"0")+IFERROR(IF(Z339="",0,Z339),"0")+IFERROR(IF(Z340="",0,Z340),"0")+IFERROR(IF(Z341="",0,Z341),"0")+IFERROR(IF(Z342="",0,Z342),"0")</f>
        <v>7.5300000000000006E-2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26</v>
      </c>
      <c r="Y344" s="388">
        <f>IFERROR(SUM(Y337:Y342),"0")</f>
        <v>27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473</v>
      </c>
      <c r="Y347" s="387">
        <f>IFERROR(IF(X347="",0,CEILING((X347/$H347),1)*$H347),"")</f>
        <v>475.8</v>
      </c>
      <c r="Z347" s="36">
        <f>IFERROR(IF(Y347=0,"",ROUNDUP(Y347/H347,0)*0.02175),"")</f>
        <v>1.3267499999999999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507.20153846153852</v>
      </c>
      <c r="BN347" s="64">
        <f>IFERROR(Y347*I347/H347,"0")</f>
        <v>510.20400000000006</v>
      </c>
      <c r="BO347" s="64">
        <f>IFERROR(1/J347*(X347/H347),"0")</f>
        <v>1.0828754578754578</v>
      </c>
      <c r="BP347" s="64">
        <f>IFERROR(1/J347*(Y347/H347),"0")</f>
        <v>1.0892857142857142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60.641025641025642</v>
      </c>
      <c r="Y349" s="388">
        <f>IFERROR(Y346/H346,"0")+IFERROR(Y347/H347,"0")+IFERROR(Y348/H348,"0")</f>
        <v>61</v>
      </c>
      <c r="Z349" s="388">
        <f>IFERROR(IF(Z346="",0,Z346),"0")+IFERROR(IF(Z347="",0,Z347),"0")+IFERROR(IF(Z348="",0,Z348),"0")</f>
        <v>1.3267499999999999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473</v>
      </c>
      <c r="Y350" s="388">
        <f>IFERROR(SUM(Y346:Y348),"0")</f>
        <v>475.8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18</v>
      </c>
      <c r="Y366" s="387">
        <f>IFERROR(IF(X366="",0,CEILING((X366/$H366),1)*$H366),"")</f>
        <v>18</v>
      </c>
      <c r="Z366" s="36">
        <f>IFERROR(IF(Y366=0,"",ROUNDUP(Y366/H366,0)*0.00753),"")</f>
        <v>7.5300000000000006E-2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20.48</v>
      </c>
      <c r="BN366" s="64">
        <f>IFERROR(Y366*I366/H366,"0")</f>
        <v>20.48</v>
      </c>
      <c r="BO366" s="64">
        <f>IFERROR(1/J366*(X366/H366),"0")</f>
        <v>6.4102564102564097E-2</v>
      </c>
      <c r="BP366" s="64">
        <f>IFERROR(1/J366*(Y366/H366),"0")</f>
        <v>6.4102564102564097E-2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10</v>
      </c>
      <c r="Y367" s="388">
        <f>IFERROR(Y366/H366,"0")</f>
        <v>10</v>
      </c>
      <c r="Z367" s="388">
        <f>IFERROR(IF(Z366="",0,Z366),"0")</f>
        <v>7.5300000000000006E-2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18</v>
      </c>
      <c r="Y368" s="388">
        <f>IFERROR(SUM(Y366:Y366),"0")</f>
        <v>18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392</v>
      </c>
      <c r="Y379" s="387">
        <f t="shared" si="67"/>
        <v>405</v>
      </c>
      <c r="Z379" s="36">
        <f>IFERROR(IF(Y379=0,"",ROUNDUP(Y379/H379,0)*0.02175),"")</f>
        <v>0.58724999999999994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404.54399999999998</v>
      </c>
      <c r="BN379" s="64">
        <f t="shared" si="69"/>
        <v>417.96000000000004</v>
      </c>
      <c r="BO379" s="64">
        <f t="shared" si="70"/>
        <v>0.5444444444444444</v>
      </c>
      <c r="BP379" s="64">
        <f t="shared" si="71"/>
        <v>0.5625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599</v>
      </c>
      <c r="Y383" s="387">
        <f t="shared" si="67"/>
        <v>600</v>
      </c>
      <c r="Z383" s="36">
        <f>IFERROR(IF(Y383=0,"",ROUNDUP(Y383/H383,0)*0.02175),"")</f>
        <v>0.86999999999999988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618.16800000000001</v>
      </c>
      <c r="BN383" s="64">
        <f t="shared" si="69"/>
        <v>619.20000000000005</v>
      </c>
      <c r="BO383" s="64">
        <f t="shared" si="70"/>
        <v>0.83194444444444438</v>
      </c>
      <c r="BP383" s="64">
        <f t="shared" si="71"/>
        <v>0.83333333333333326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66.066666666666663</v>
      </c>
      <c r="Y387" s="388">
        <f>IFERROR(Y378/H378,"0")+IFERROR(Y379/H379,"0")+IFERROR(Y380/H380,"0")+IFERROR(Y381/H381,"0")+IFERROR(Y382/H382,"0")+IFERROR(Y383/H383,"0")+IFERROR(Y384/H384,"0")+IFERROR(Y385/H385,"0")+IFERROR(Y386/H386,"0")</f>
        <v>67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1.4572499999999997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991</v>
      </c>
      <c r="Y388" s="388">
        <f>IFERROR(SUM(Y378:Y386),"0")</f>
        <v>1005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481</v>
      </c>
      <c r="Y390" s="387">
        <f>IFERROR(IF(X390="",0,CEILING((X390/$H390),1)*$H390),"")</f>
        <v>495</v>
      </c>
      <c r="Z390" s="36">
        <f>IFERROR(IF(Y390=0,"",ROUNDUP(Y390/H390,0)*0.02175),"")</f>
        <v>0.71775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496.392</v>
      </c>
      <c r="BN390" s="64">
        <f>IFERROR(Y390*I390/H390,"0")</f>
        <v>510.84000000000003</v>
      </c>
      <c r="BO390" s="64">
        <f>IFERROR(1/J390*(X390/H390),"0")</f>
        <v>0.66805555555555562</v>
      </c>
      <c r="BP390" s="64">
        <f>IFERROR(1/J390*(Y390/H390),"0")</f>
        <v>0.6875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32.06666666666667</v>
      </c>
      <c r="Y392" s="388">
        <f>IFERROR(Y390/H390,"0")+IFERROR(Y391/H391,"0")</f>
        <v>33</v>
      </c>
      <c r="Z392" s="388">
        <f>IFERROR(IF(Z390="",0,Z390),"0")+IFERROR(IF(Z391="",0,Z391),"0")</f>
        <v>0.71775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481</v>
      </c>
      <c r="Y393" s="388">
        <f>IFERROR(SUM(Y390:Y391),"0")</f>
        <v>495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10</v>
      </c>
      <c r="Y397" s="387">
        <f>IFERROR(IF(X397="",0,CEILING((X397/$H397),1)*$H397),"")</f>
        <v>15.6</v>
      </c>
      <c r="Z397" s="36">
        <f>IFERROR(IF(Y397=0,"",ROUNDUP(Y397/H397,0)*0.02175),"")</f>
        <v>4.3499999999999997E-2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10.723076923076926</v>
      </c>
      <c r="BN397" s="64">
        <f>IFERROR(Y397*I397/H397,"0")</f>
        <v>16.728000000000002</v>
      </c>
      <c r="BO397" s="64">
        <f>IFERROR(1/J397*(X397/H397),"0")</f>
        <v>2.2893772893772896E-2</v>
      </c>
      <c r="BP397" s="64">
        <f>IFERROR(1/J397*(Y397/H397),"0")</f>
        <v>3.5714285714285712E-2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1.2820512820512822</v>
      </c>
      <c r="Y398" s="388">
        <f>IFERROR(Y395/H395,"0")+IFERROR(Y396/H396,"0")+IFERROR(Y397/H397,"0")</f>
        <v>2</v>
      </c>
      <c r="Z398" s="388">
        <f>IFERROR(IF(Z395="",0,Z395),"0")+IFERROR(IF(Z396="",0,Z396),"0")+IFERROR(IF(Z397="",0,Z397),"0")</f>
        <v>4.3499999999999997E-2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10</v>
      </c>
      <c r="Y399" s="388">
        <f>IFERROR(SUM(Y395:Y397),"0")</f>
        <v>15.6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200</v>
      </c>
      <c r="Y419" s="387">
        <f>IFERROR(IF(X419="",0,CEILING((X419/$H419),1)*$H419),"")</f>
        <v>202.79999999999998</v>
      </c>
      <c r="Z419" s="36">
        <f>IFERROR(IF(Y419=0,"",ROUNDUP(Y419/H419,0)*0.02175),"")</f>
        <v>0.5655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214.46153846153848</v>
      </c>
      <c r="BN419" s="64">
        <f>IFERROR(Y419*I419/H419,"0")</f>
        <v>217.464</v>
      </c>
      <c r="BO419" s="64">
        <f>IFERROR(1/J419*(X419/H419),"0")</f>
        <v>0.45787545787545786</v>
      </c>
      <c r="BP419" s="64">
        <f>IFERROR(1/J419*(Y419/H419),"0")</f>
        <v>0.46428571428571425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25.641025641025642</v>
      </c>
      <c r="Y424" s="388">
        <f>IFERROR(Y419/H419,"0")+IFERROR(Y420/H420,"0")+IFERROR(Y421/H421,"0")+IFERROR(Y422/H422,"0")+IFERROR(Y423/H423,"0")</f>
        <v>26</v>
      </c>
      <c r="Z424" s="388">
        <f>IFERROR(IF(Z419="",0,Z419),"0")+IFERROR(IF(Z420="",0,Z420),"0")+IFERROR(IF(Z421="",0,Z421),"0")+IFERROR(IF(Z422="",0,Z422),"0")+IFERROR(IF(Z423="",0,Z423),"0")</f>
        <v>0.5655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200</v>
      </c>
      <c r="Y425" s="388">
        <f>IFERROR(SUM(Y419:Y423),"0")</f>
        <v>202.79999999999998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4</v>
      </c>
      <c r="Y448" s="387">
        <f t="shared" si="72"/>
        <v>4.2</v>
      </c>
      <c r="Z448" s="36">
        <f t="shared" si="77"/>
        <v>1.004E-2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4.2476190476190476</v>
      </c>
      <c r="BN448" s="64">
        <f t="shared" si="74"/>
        <v>4.46</v>
      </c>
      <c r="BO448" s="64">
        <f t="shared" si="75"/>
        <v>8.1400081400081412E-3</v>
      </c>
      <c r="BP448" s="64">
        <f t="shared" si="76"/>
        <v>8.5470085470085479E-3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1.9047619047619047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1.004E-2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4</v>
      </c>
      <c r="Y459" s="388">
        <f>IFERROR(SUM(Y437:Y457),"0")</f>
        <v>4.2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200</v>
      </c>
      <c r="Y502" s="387">
        <f t="shared" ref="Y502:Y509" si="83">IFERROR(IF(X502="",0,CEILING((X502/$H502),1)*$H502),"")</f>
        <v>200.64000000000001</v>
      </c>
      <c r="Z502" s="36">
        <f t="shared" ref="Z502:Z507" si="84">IFERROR(IF(Y502=0,"",ROUNDUP(Y502/H502,0)*0.01196),"")</f>
        <v>0.45448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213.63636363636363</v>
      </c>
      <c r="BN502" s="64">
        <f t="shared" ref="BN502:BN509" si="86">IFERROR(Y502*I502/H502,"0")</f>
        <v>214.32</v>
      </c>
      <c r="BO502" s="64">
        <f t="shared" ref="BO502:BO509" si="87">IFERROR(1/J502*(X502/H502),"0")</f>
        <v>0.36421911421911418</v>
      </c>
      <c r="BP502" s="64">
        <f t="shared" ref="BP502:BP509" si="88">IFERROR(1/J502*(Y502/H502),"0")</f>
        <v>0.36538461538461542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437</v>
      </c>
      <c r="Y505" s="387">
        <f t="shared" si="83"/>
        <v>438.24</v>
      </c>
      <c r="Z505" s="36">
        <f t="shared" si="84"/>
        <v>0.99268000000000001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466.7954545454545</v>
      </c>
      <c r="BN505" s="64">
        <f t="shared" si="86"/>
        <v>468.12</v>
      </c>
      <c r="BO505" s="64">
        <f t="shared" si="87"/>
        <v>0.79581876456876466</v>
      </c>
      <c r="BP505" s="64">
        <f t="shared" si="88"/>
        <v>0.79807692307692313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335</v>
      </c>
      <c r="Y507" s="387">
        <f t="shared" si="83"/>
        <v>337.92</v>
      </c>
      <c r="Z507" s="36">
        <f t="shared" si="84"/>
        <v>0.76544000000000001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357.84090909090907</v>
      </c>
      <c r="BN507" s="64">
        <f t="shared" si="86"/>
        <v>360.96</v>
      </c>
      <c r="BO507" s="64">
        <f t="shared" si="87"/>
        <v>0.61006701631701632</v>
      </c>
      <c r="BP507" s="64">
        <f t="shared" si="88"/>
        <v>0.61538461538461542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18</v>
      </c>
      <c r="Y508" s="387">
        <f t="shared" si="83"/>
        <v>18</v>
      </c>
      <c r="Z508" s="36">
        <f>IFERROR(IF(Y508=0,"",ROUNDUP(Y508/H508,0)*0.00937),"")</f>
        <v>4.6850000000000003E-2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19.2</v>
      </c>
      <c r="BN508" s="64">
        <f t="shared" si="86"/>
        <v>19.2</v>
      </c>
      <c r="BO508" s="64">
        <f t="shared" si="87"/>
        <v>4.1666666666666664E-2</v>
      </c>
      <c r="BP508" s="64">
        <f t="shared" si="88"/>
        <v>4.1666666666666664E-2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189.09090909090909</v>
      </c>
      <c r="Y510" s="388">
        <f>IFERROR(Y502/H502,"0")+IFERROR(Y503/H503,"0")+IFERROR(Y504/H504,"0")+IFERROR(Y505/H505,"0")+IFERROR(Y506/H506,"0")+IFERROR(Y507/H507,"0")+IFERROR(Y508/H508,"0")+IFERROR(Y509/H509,"0")</f>
        <v>190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2.2594500000000002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990</v>
      </c>
      <c r="Y511" s="388">
        <f>IFERROR(SUM(Y502:Y509),"0")</f>
        <v>994.8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259</v>
      </c>
      <c r="Y513" s="387">
        <f>IFERROR(IF(X513="",0,CEILING((X513/$H513),1)*$H513),"")</f>
        <v>264</v>
      </c>
      <c r="Z513" s="36">
        <f>IFERROR(IF(Y513=0,"",ROUNDUP(Y513/H513,0)*0.01196),"")</f>
        <v>0.59799999999999998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276.65909090909088</v>
      </c>
      <c r="BN513" s="64">
        <f>IFERROR(Y513*I513/H513,"0")</f>
        <v>281.99999999999994</v>
      </c>
      <c r="BO513" s="64">
        <f>IFERROR(1/J513*(X513/H513),"0")</f>
        <v>0.4716637529137529</v>
      </c>
      <c r="BP513" s="64">
        <f>IFERROR(1/J513*(Y513/H513),"0")</f>
        <v>0.48076923076923078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49.053030303030297</v>
      </c>
      <c r="Y515" s="388">
        <f>IFERROR(Y513/H513,"0")+IFERROR(Y514/H514,"0")</f>
        <v>50</v>
      </c>
      <c r="Z515" s="388">
        <f>IFERROR(IF(Z513="",0,Z513),"0")+IFERROR(IF(Z514="",0,Z514),"0")</f>
        <v>0.59799999999999998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259</v>
      </c>
      <c r="Y516" s="388">
        <f>IFERROR(SUM(Y513:Y514),"0")</f>
        <v>264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197</v>
      </c>
      <c r="Y519" s="387">
        <f t="shared" si="89"/>
        <v>200.64000000000001</v>
      </c>
      <c r="Z519" s="36">
        <f>IFERROR(IF(Y519=0,"",ROUNDUP(Y519/H519,0)*0.01196),"")</f>
        <v>0.45448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210.43181818181816</v>
      </c>
      <c r="BN519" s="64">
        <f t="shared" si="91"/>
        <v>214.32</v>
      </c>
      <c r="BO519" s="64">
        <f t="shared" si="92"/>
        <v>0.35875582750582752</v>
      </c>
      <c r="BP519" s="64">
        <f t="shared" si="93"/>
        <v>0.36538461538461542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244</v>
      </c>
      <c r="Y520" s="387">
        <f t="shared" si="89"/>
        <v>248.16000000000003</v>
      </c>
      <c r="Z520" s="36">
        <f>IFERROR(IF(Y520=0,"",ROUNDUP(Y520/H520,0)*0.01196),"")</f>
        <v>0.56211999999999995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260.63636363636357</v>
      </c>
      <c r="BN520" s="64">
        <f t="shared" si="91"/>
        <v>265.08</v>
      </c>
      <c r="BO520" s="64">
        <f t="shared" si="92"/>
        <v>0.44434731934731936</v>
      </c>
      <c r="BP520" s="64">
        <f t="shared" si="93"/>
        <v>0.45192307692307693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83.52272727272728</v>
      </c>
      <c r="Y524" s="388">
        <f>IFERROR(Y518/H518,"0")+IFERROR(Y519/H519,"0")+IFERROR(Y520/H520,"0")+IFERROR(Y521/H521,"0")+IFERROR(Y522/H522,"0")+IFERROR(Y523/H523,"0")</f>
        <v>85</v>
      </c>
      <c r="Z524" s="388">
        <f>IFERROR(IF(Z518="",0,Z518),"0")+IFERROR(IF(Z519="",0,Z519),"0")+IFERROR(IF(Z520="",0,Z520),"0")+IFERROR(IF(Z521="",0,Z521),"0")+IFERROR(IF(Z522="",0,Z522),"0")+IFERROR(IF(Z523="",0,Z523),"0")</f>
        <v>1.0165999999999999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441</v>
      </c>
      <c r="Y525" s="388">
        <f>IFERROR(SUM(Y518:Y523),"0")</f>
        <v>448.80000000000007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8239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8397.0999999999985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8784.6203619796361</v>
      </c>
      <c r="Y599" s="388">
        <f>IFERROR(SUM(BN22:BN595),"0")</f>
        <v>8951.8939999999984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17</v>
      </c>
      <c r="Y600" s="38">
        <f>ROUNDUP(SUM(BP22:BP595),0)</f>
        <v>17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9209.6203619796361</v>
      </c>
      <c r="Y601" s="388">
        <f>GrossWeightTotalR+PalletQtyTotalR*25</f>
        <v>9376.8939999999984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1683.7311384138968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1709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19.773840000000003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465.20000000000005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452.8</v>
      </c>
      <c r="E608" s="46">
        <f>IFERROR(Y108*1,"0")+IFERROR(Y109*1,"0")+IFERROR(Y110*1,"0")+IFERROR(Y114*1,"0")+IFERROR(Y115*1,"0")+IFERROR(Y116*1,"0")+IFERROR(Y117*1,"0")+IFERROR(Y118*1,"0")</f>
        <v>723.6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1149.4000000000001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67.2</v>
      </c>
      <c r="I608" s="46">
        <f>IFERROR(Y193*1,"0")+IFERROR(Y194*1,"0")+IFERROR(Y195*1,"0")+IFERROR(Y196*1,"0")+IFERROR(Y197*1,"0")+IFERROR(Y198*1,"0")+IFERROR(Y199*1,"0")+IFERROR(Y200*1,"0")</f>
        <v>195.29999999999998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1198.2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194.4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502.8</v>
      </c>
      <c r="V608" s="46">
        <f>IFERROR(Y366*1,"0")+IFERROR(Y370*1,"0")+IFERROR(Y371*1,"0")+IFERROR(Y372*1,"0")</f>
        <v>18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1515.6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202.79999999999998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4.2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1707.6000000000001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2024-10-04T07:43:50Z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