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D28830D-9D4D-4744-BD24-5DF7B76870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X526" i="1"/>
  <c r="BO525" i="1"/>
  <c r="BM525" i="1"/>
  <c r="Y525" i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X459" i="1"/>
  <c r="X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Y455" i="1" s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Y408" i="1" s="1"/>
  <c r="P405" i="1"/>
  <c r="X403" i="1"/>
  <c r="X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X395" i="1"/>
  <c r="X394" i="1"/>
  <c r="BO393" i="1"/>
  <c r="BM393" i="1"/>
  <c r="Y393" i="1"/>
  <c r="BP393" i="1" s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BP387" i="1" s="1"/>
  <c r="P387" i="1"/>
  <c r="BO386" i="1"/>
  <c r="BM386" i="1"/>
  <c r="Y386" i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Y334" i="1" s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T596" i="1" s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Q596" i="1" s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O596" i="1" s="1"/>
  <c r="P266" i="1"/>
  <c r="X263" i="1"/>
  <c r="X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K596" i="1" s="1"/>
  <c r="P242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Y201" i="1" s="1"/>
  <c r="P199" i="1"/>
  <c r="BP198" i="1"/>
  <c r="BO198" i="1"/>
  <c r="BN198" i="1"/>
  <c r="BM198" i="1"/>
  <c r="Z198" i="1"/>
  <c r="Y198" i="1"/>
  <c r="P198" i="1"/>
  <c r="X195" i="1"/>
  <c r="X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X182" i="1"/>
  <c r="X181" i="1"/>
  <c r="BO180" i="1"/>
  <c r="BM180" i="1"/>
  <c r="Y180" i="1"/>
  <c r="P180" i="1"/>
  <c r="BO179" i="1"/>
  <c r="BM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X161" i="1"/>
  <c r="X160" i="1"/>
  <c r="BO159" i="1"/>
  <c r="BM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O153" i="1"/>
  <c r="BM153" i="1"/>
  <c r="Y153" i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Y131" i="1" s="1"/>
  <c r="P127" i="1"/>
  <c r="X125" i="1"/>
  <c r="X124" i="1"/>
  <c r="BO123" i="1"/>
  <c r="BM123" i="1"/>
  <c r="Y123" i="1"/>
  <c r="BP123" i="1" s="1"/>
  <c r="P123" i="1"/>
  <c r="BO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O72" i="1"/>
  <c r="BM72" i="1"/>
  <c r="Y72" i="1"/>
  <c r="BO71" i="1"/>
  <c r="BM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23" i="1"/>
  <c r="BO22" i="1"/>
  <c r="BM22" i="1"/>
  <c r="Y22" i="1"/>
  <c r="P22" i="1"/>
  <c r="H10" i="1"/>
  <c r="A9" i="1"/>
  <c r="A10" i="1" s="1"/>
  <c r="D7" i="1"/>
  <c r="Q6" i="1"/>
  <c r="P2" i="1"/>
  <c r="BP159" i="1" l="1"/>
  <c r="BN159" i="1"/>
  <c r="Z159" i="1"/>
  <c r="BP191" i="1"/>
  <c r="BN191" i="1"/>
  <c r="Z191" i="1"/>
  <c r="BP220" i="1"/>
  <c r="BN220" i="1"/>
  <c r="Z220" i="1"/>
  <c r="BP245" i="1"/>
  <c r="BN245" i="1"/>
  <c r="Z245" i="1"/>
  <c r="BP269" i="1"/>
  <c r="BN269" i="1"/>
  <c r="Z269" i="1"/>
  <c r="BP317" i="1"/>
  <c r="BN317" i="1"/>
  <c r="Z317" i="1"/>
  <c r="BP351" i="1"/>
  <c r="BN351" i="1"/>
  <c r="Z351" i="1"/>
  <c r="BP388" i="1"/>
  <c r="BN388" i="1"/>
  <c r="Z388" i="1"/>
  <c r="BP414" i="1"/>
  <c r="BN414" i="1"/>
  <c r="Z414" i="1"/>
  <c r="BP445" i="1"/>
  <c r="BN445" i="1"/>
  <c r="Z445" i="1"/>
  <c r="AB596" i="1"/>
  <c r="Y488" i="1"/>
  <c r="BP487" i="1"/>
  <c r="BN487" i="1"/>
  <c r="Z487" i="1"/>
  <c r="Z488" i="1" s="1"/>
  <c r="BP493" i="1"/>
  <c r="BN493" i="1"/>
  <c r="Z493" i="1"/>
  <c r="BP515" i="1"/>
  <c r="BN515" i="1"/>
  <c r="Z515" i="1"/>
  <c r="BP558" i="1"/>
  <c r="BN558" i="1"/>
  <c r="Z558" i="1"/>
  <c r="X587" i="1"/>
  <c r="Z30" i="1"/>
  <c r="BN30" i="1"/>
  <c r="Z58" i="1"/>
  <c r="BN58" i="1"/>
  <c r="Z84" i="1"/>
  <c r="BN84" i="1"/>
  <c r="Z98" i="1"/>
  <c r="BN98" i="1"/>
  <c r="Z113" i="1"/>
  <c r="BN113" i="1"/>
  <c r="BP122" i="1"/>
  <c r="BN122" i="1"/>
  <c r="BP138" i="1"/>
  <c r="BN138" i="1"/>
  <c r="Z138" i="1"/>
  <c r="BP173" i="1"/>
  <c r="BN173" i="1"/>
  <c r="Z173" i="1"/>
  <c r="BP208" i="1"/>
  <c r="BN208" i="1"/>
  <c r="Z208" i="1"/>
  <c r="BP228" i="1"/>
  <c r="BN228" i="1"/>
  <c r="Z228" i="1"/>
  <c r="BP256" i="1"/>
  <c r="BN256" i="1"/>
  <c r="Z256" i="1"/>
  <c r="BP306" i="1"/>
  <c r="BN306" i="1"/>
  <c r="Z306" i="1"/>
  <c r="BP331" i="1"/>
  <c r="BN331" i="1"/>
  <c r="Z331" i="1"/>
  <c r="BP374" i="1"/>
  <c r="BN374" i="1"/>
  <c r="Z374" i="1"/>
  <c r="BP400" i="1"/>
  <c r="BN400" i="1"/>
  <c r="Z400" i="1"/>
  <c r="BP434" i="1"/>
  <c r="BN434" i="1"/>
  <c r="Z434" i="1"/>
  <c r="BP469" i="1"/>
  <c r="BN469" i="1"/>
  <c r="Z469" i="1"/>
  <c r="BP501" i="1"/>
  <c r="BN501" i="1"/>
  <c r="Z501" i="1"/>
  <c r="Y560" i="1"/>
  <c r="Y559" i="1"/>
  <c r="BP557" i="1"/>
  <c r="BN557" i="1"/>
  <c r="Z557" i="1"/>
  <c r="Z559" i="1" s="1"/>
  <c r="BP34" i="1"/>
  <c r="BN34" i="1"/>
  <c r="Z34" i="1"/>
  <c r="Y64" i="1"/>
  <c r="BP62" i="1"/>
  <c r="BN62" i="1"/>
  <c r="Z62" i="1"/>
  <c r="BP72" i="1"/>
  <c r="BN72" i="1"/>
  <c r="Z72" i="1"/>
  <c r="BP86" i="1"/>
  <c r="BN86" i="1"/>
  <c r="Z86" i="1"/>
  <c r="BP103" i="1"/>
  <c r="BN103" i="1"/>
  <c r="Z103" i="1"/>
  <c r="BP120" i="1"/>
  <c r="BN120" i="1"/>
  <c r="Z120" i="1"/>
  <c r="BP136" i="1"/>
  <c r="BN136" i="1"/>
  <c r="Z136" i="1"/>
  <c r="Y155" i="1"/>
  <c r="BP153" i="1"/>
  <c r="BN153" i="1"/>
  <c r="Z153" i="1"/>
  <c r="BN170" i="1"/>
  <c r="Z170" i="1"/>
  <c r="BP171" i="1"/>
  <c r="BN171" i="1"/>
  <c r="Z171" i="1"/>
  <c r="BP189" i="1"/>
  <c r="BN189" i="1"/>
  <c r="Z189" i="1"/>
  <c r="BP204" i="1"/>
  <c r="BN204" i="1"/>
  <c r="Z204" i="1"/>
  <c r="BP214" i="1"/>
  <c r="BN214" i="1"/>
  <c r="Z214" i="1"/>
  <c r="BP226" i="1"/>
  <c r="BN226" i="1"/>
  <c r="Z226" i="1"/>
  <c r="BP243" i="1"/>
  <c r="BN243" i="1"/>
  <c r="Z243" i="1"/>
  <c r="BP254" i="1"/>
  <c r="BN254" i="1"/>
  <c r="Z254" i="1"/>
  <c r="BP267" i="1"/>
  <c r="BN267" i="1"/>
  <c r="Z267" i="1"/>
  <c r="BP290" i="1"/>
  <c r="BN290" i="1"/>
  <c r="Z290" i="1"/>
  <c r="BP315" i="1"/>
  <c r="BN315" i="1"/>
  <c r="Z315" i="1"/>
  <c r="BP329" i="1"/>
  <c r="BN329" i="1"/>
  <c r="Z329" i="1"/>
  <c r="BP339" i="1"/>
  <c r="BN339" i="1"/>
  <c r="Z339" i="1"/>
  <c r="BP345" i="1"/>
  <c r="BN345" i="1"/>
  <c r="Z345" i="1"/>
  <c r="BP372" i="1"/>
  <c r="BN372" i="1"/>
  <c r="Z372" i="1"/>
  <c r="Y390" i="1"/>
  <c r="BP386" i="1"/>
  <c r="BN386" i="1"/>
  <c r="Z386" i="1"/>
  <c r="BP398" i="1"/>
  <c r="BN398" i="1"/>
  <c r="Z398" i="1"/>
  <c r="BP412" i="1"/>
  <c r="BN412" i="1"/>
  <c r="Z412" i="1"/>
  <c r="BP432" i="1"/>
  <c r="BN432" i="1"/>
  <c r="Z432" i="1"/>
  <c r="BP443" i="1"/>
  <c r="BN443" i="1"/>
  <c r="Z443" i="1"/>
  <c r="Y459" i="1"/>
  <c r="Y458" i="1"/>
  <c r="BP457" i="1"/>
  <c r="BN457" i="1"/>
  <c r="Z457" i="1"/>
  <c r="Z458" i="1" s="1"/>
  <c r="Z596" i="1"/>
  <c r="BN462" i="1"/>
  <c r="Z462" i="1"/>
  <c r="Z463" i="1" s="1"/>
  <c r="BP467" i="1"/>
  <c r="BN467" i="1"/>
  <c r="Z467" i="1"/>
  <c r="BP482" i="1"/>
  <c r="BN482" i="1"/>
  <c r="Z482" i="1"/>
  <c r="BP499" i="1"/>
  <c r="BN499" i="1"/>
  <c r="Z499" i="1"/>
  <c r="BP513" i="1"/>
  <c r="BN513" i="1"/>
  <c r="Z513" i="1"/>
  <c r="Y527" i="1"/>
  <c r="Y526" i="1"/>
  <c r="BP525" i="1"/>
  <c r="BN525" i="1"/>
  <c r="Z525" i="1"/>
  <c r="Z526" i="1" s="1"/>
  <c r="Y546" i="1"/>
  <c r="Y545" i="1"/>
  <c r="BP541" i="1"/>
  <c r="BN541" i="1"/>
  <c r="Z541" i="1"/>
  <c r="BP543" i="1"/>
  <c r="BN543" i="1"/>
  <c r="Z543" i="1"/>
  <c r="BP571" i="1"/>
  <c r="BN571" i="1"/>
  <c r="Z571" i="1"/>
  <c r="Y581" i="1"/>
  <c r="Y580" i="1"/>
  <c r="BP579" i="1"/>
  <c r="BN579" i="1"/>
  <c r="Z579" i="1"/>
  <c r="Z580" i="1" s="1"/>
  <c r="B596" i="1"/>
  <c r="X588" i="1"/>
  <c r="X589" i="1" s="1"/>
  <c r="X586" i="1"/>
  <c r="BP28" i="1"/>
  <c r="BN28" i="1"/>
  <c r="Z28" i="1"/>
  <c r="BP56" i="1"/>
  <c r="BN56" i="1"/>
  <c r="Z56" i="1"/>
  <c r="BP71" i="1"/>
  <c r="BN71" i="1"/>
  <c r="Z71" i="1"/>
  <c r="Y88" i="1"/>
  <c r="BP82" i="1"/>
  <c r="BN82" i="1"/>
  <c r="Z82" i="1"/>
  <c r="Y100" i="1"/>
  <c r="BP96" i="1"/>
  <c r="BN96" i="1"/>
  <c r="Z96" i="1"/>
  <c r="Y116" i="1"/>
  <c r="BP111" i="1"/>
  <c r="BN111" i="1"/>
  <c r="Z111" i="1"/>
  <c r="BP128" i="1"/>
  <c r="BN128" i="1"/>
  <c r="Z128" i="1"/>
  <c r="Y144" i="1"/>
  <c r="BP142" i="1"/>
  <c r="BN142" i="1"/>
  <c r="Z142" i="1"/>
  <c r="BP164" i="1"/>
  <c r="BN164" i="1"/>
  <c r="Z164" i="1"/>
  <c r="BP179" i="1"/>
  <c r="BN179" i="1"/>
  <c r="Z179" i="1"/>
  <c r="BP193" i="1"/>
  <c r="BN193" i="1"/>
  <c r="Z193" i="1"/>
  <c r="Y217" i="1"/>
  <c r="BP210" i="1"/>
  <c r="BN210" i="1"/>
  <c r="Z210" i="1"/>
  <c r="BP222" i="1"/>
  <c r="BN222" i="1"/>
  <c r="Z222" i="1"/>
  <c r="Y239" i="1"/>
  <c r="BP234" i="1"/>
  <c r="BN234" i="1"/>
  <c r="Z234" i="1"/>
  <c r="BP247" i="1"/>
  <c r="BN247" i="1"/>
  <c r="Z247" i="1"/>
  <c r="BP258" i="1"/>
  <c r="BN258" i="1"/>
  <c r="Z258" i="1"/>
  <c r="BP281" i="1"/>
  <c r="BN281" i="1"/>
  <c r="Z281" i="1"/>
  <c r="BP311" i="1"/>
  <c r="BN311" i="1"/>
  <c r="Z311" i="1"/>
  <c r="Y325" i="1"/>
  <c r="BP321" i="1"/>
  <c r="BN321" i="1"/>
  <c r="Z321" i="1"/>
  <c r="BP333" i="1"/>
  <c r="BN333" i="1"/>
  <c r="Z333" i="1"/>
  <c r="BP362" i="1"/>
  <c r="BN362" i="1"/>
  <c r="Z362" i="1"/>
  <c r="BP376" i="1"/>
  <c r="BN376" i="1"/>
  <c r="Z376" i="1"/>
  <c r="Y394" i="1"/>
  <c r="BP392" i="1"/>
  <c r="BN392" i="1"/>
  <c r="Z392" i="1"/>
  <c r="BP406" i="1"/>
  <c r="BN406" i="1"/>
  <c r="Z406" i="1"/>
  <c r="X590" i="1"/>
  <c r="Y37" i="1"/>
  <c r="C596" i="1"/>
  <c r="Y65" i="1"/>
  <c r="D596" i="1"/>
  <c r="Y89" i="1"/>
  <c r="Y99" i="1"/>
  <c r="Y108" i="1"/>
  <c r="Y139" i="1"/>
  <c r="Y145" i="1"/>
  <c r="G596" i="1"/>
  <c r="Y156" i="1"/>
  <c r="Y167" i="1"/>
  <c r="Y216" i="1"/>
  <c r="Y231" i="1"/>
  <c r="Y263" i="1"/>
  <c r="R596" i="1"/>
  <c r="Y341" i="1"/>
  <c r="Y340" i="1"/>
  <c r="Y354" i="1"/>
  <c r="Y420" i="1"/>
  <c r="Y419" i="1"/>
  <c r="BP418" i="1"/>
  <c r="BN418" i="1"/>
  <c r="Z418" i="1"/>
  <c r="Z419" i="1" s="1"/>
  <c r="Y425" i="1"/>
  <c r="BP424" i="1"/>
  <c r="BN424" i="1"/>
  <c r="Z424" i="1"/>
  <c r="Z425" i="1" s="1"/>
  <c r="Y449" i="1"/>
  <c r="BP428" i="1"/>
  <c r="BN428" i="1"/>
  <c r="Z428" i="1"/>
  <c r="BP436" i="1"/>
  <c r="BN436" i="1"/>
  <c r="Z436" i="1"/>
  <c r="BP447" i="1"/>
  <c r="BN447" i="1"/>
  <c r="Z447" i="1"/>
  <c r="BP471" i="1"/>
  <c r="BN471" i="1"/>
  <c r="Z471" i="1"/>
  <c r="BP495" i="1"/>
  <c r="BN495" i="1"/>
  <c r="Z495" i="1"/>
  <c r="Y507" i="1"/>
  <c r="BP505" i="1"/>
  <c r="BN505" i="1"/>
  <c r="Z505" i="1"/>
  <c r="BP519" i="1"/>
  <c r="BN519" i="1"/>
  <c r="Z519" i="1"/>
  <c r="BP542" i="1"/>
  <c r="BN542" i="1"/>
  <c r="Z542" i="1"/>
  <c r="BP544" i="1"/>
  <c r="BN544" i="1"/>
  <c r="Z544" i="1"/>
  <c r="AE596" i="1"/>
  <c r="Y572" i="1"/>
  <c r="BP570" i="1"/>
  <c r="BN570" i="1"/>
  <c r="Z570" i="1"/>
  <c r="Y416" i="1"/>
  <c r="F9" i="1"/>
  <c r="J9" i="1"/>
  <c r="F10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Y80" i="1"/>
  <c r="Z83" i="1"/>
  <c r="BN83" i="1"/>
  <c r="BP83" i="1"/>
  <c r="Z85" i="1"/>
  <c r="BN85" i="1"/>
  <c r="Z87" i="1"/>
  <c r="BN87" i="1"/>
  <c r="Z91" i="1"/>
  <c r="Z93" i="1" s="1"/>
  <c r="BN91" i="1"/>
  <c r="BP91" i="1"/>
  <c r="Y94" i="1"/>
  <c r="Z97" i="1"/>
  <c r="BN97" i="1"/>
  <c r="BP97" i="1"/>
  <c r="E596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Y130" i="1"/>
  <c r="Z133" i="1"/>
  <c r="BN133" i="1"/>
  <c r="BP133" i="1"/>
  <c r="Z135" i="1"/>
  <c r="BN135" i="1"/>
  <c r="Z137" i="1"/>
  <c r="BN137" i="1"/>
  <c r="Y140" i="1"/>
  <c r="Z143" i="1"/>
  <c r="BN143" i="1"/>
  <c r="BP143" i="1"/>
  <c r="Z148" i="1"/>
  <c r="Z150" i="1" s="1"/>
  <c r="BN148" i="1"/>
  <c r="BP148" i="1"/>
  <c r="Y151" i="1"/>
  <c r="Z154" i="1"/>
  <c r="Z155" i="1" s="1"/>
  <c r="BN154" i="1"/>
  <c r="BP154" i="1"/>
  <c r="Z158" i="1"/>
  <c r="Z160" i="1" s="1"/>
  <c r="BN158" i="1"/>
  <c r="BP158" i="1"/>
  <c r="Y161" i="1"/>
  <c r="H596" i="1"/>
  <c r="Z165" i="1"/>
  <c r="BN165" i="1"/>
  <c r="BP165" i="1"/>
  <c r="Y168" i="1"/>
  <c r="Y175" i="1"/>
  <c r="BP170" i="1"/>
  <c r="BP174" i="1"/>
  <c r="BN174" i="1"/>
  <c r="Z174" i="1"/>
  <c r="Y176" i="1"/>
  <c r="Y181" i="1"/>
  <c r="BP178" i="1"/>
  <c r="BN178" i="1"/>
  <c r="Z178" i="1"/>
  <c r="BP188" i="1"/>
  <c r="BN188" i="1"/>
  <c r="Z188" i="1"/>
  <c r="BP192" i="1"/>
  <c r="BN192" i="1"/>
  <c r="Z192" i="1"/>
  <c r="H9" i="1"/>
  <c r="Y24" i="1"/>
  <c r="Y59" i="1"/>
  <c r="Y75" i="1"/>
  <c r="Y125" i="1"/>
  <c r="Y150" i="1"/>
  <c r="BP172" i="1"/>
  <c r="BN172" i="1"/>
  <c r="Z172" i="1"/>
  <c r="BP180" i="1"/>
  <c r="BN180" i="1"/>
  <c r="Z180" i="1"/>
  <c r="Y182" i="1"/>
  <c r="I596" i="1"/>
  <c r="Y194" i="1"/>
  <c r="Y195" i="1"/>
  <c r="BP186" i="1"/>
  <c r="BN186" i="1"/>
  <c r="Z186" i="1"/>
  <c r="BP190" i="1"/>
  <c r="BN190" i="1"/>
  <c r="Z190" i="1"/>
  <c r="J596" i="1"/>
  <c r="Z199" i="1"/>
  <c r="Z200" i="1" s="1"/>
  <c r="BN199" i="1"/>
  <c r="BP199" i="1"/>
  <c r="Y200" i="1"/>
  <c r="Z203" i="1"/>
  <c r="Z205" i="1" s="1"/>
  <c r="BN203" i="1"/>
  <c r="BP203" i="1"/>
  <c r="Y206" i="1"/>
  <c r="Z209" i="1"/>
  <c r="BN209" i="1"/>
  <c r="BP209" i="1"/>
  <c r="Z211" i="1"/>
  <c r="BN211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Z227" i="1"/>
  <c r="BN227" i="1"/>
  <c r="Z229" i="1"/>
  <c r="BN229" i="1"/>
  <c r="Y230" i="1"/>
  <c r="Z233" i="1"/>
  <c r="BN233" i="1"/>
  <c r="BP233" i="1"/>
  <c r="Z235" i="1"/>
  <c r="BN235" i="1"/>
  <c r="Z237" i="1"/>
  <c r="BN237" i="1"/>
  <c r="Y238" i="1"/>
  <c r="Z242" i="1"/>
  <c r="BN242" i="1"/>
  <c r="BP242" i="1"/>
  <c r="Z244" i="1"/>
  <c r="BN244" i="1"/>
  <c r="Z246" i="1"/>
  <c r="BN246" i="1"/>
  <c r="Z248" i="1"/>
  <c r="BN248" i="1"/>
  <c r="Y251" i="1"/>
  <c r="M596" i="1"/>
  <c r="Z255" i="1"/>
  <c r="BN255" i="1"/>
  <c r="BP255" i="1"/>
  <c r="Z257" i="1"/>
  <c r="BN257" i="1"/>
  <c r="Z259" i="1"/>
  <c r="BN259" i="1"/>
  <c r="Z261" i="1"/>
  <c r="BN261" i="1"/>
  <c r="Y262" i="1"/>
  <c r="Z266" i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80" i="1"/>
  <c r="BN280" i="1"/>
  <c r="BP280" i="1"/>
  <c r="Z282" i="1"/>
  <c r="BN282" i="1"/>
  <c r="Y283" i="1"/>
  <c r="Z287" i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Y302" i="1"/>
  <c r="Z305" i="1"/>
  <c r="Z307" i="1" s="1"/>
  <c r="BN305" i="1"/>
  <c r="BP305" i="1"/>
  <c r="Y308" i="1"/>
  <c r="U596" i="1"/>
  <c r="Y319" i="1"/>
  <c r="Z312" i="1"/>
  <c r="BN312" i="1"/>
  <c r="Z314" i="1"/>
  <c r="BN314" i="1"/>
  <c r="Y318" i="1"/>
  <c r="BP322" i="1"/>
  <c r="BN322" i="1"/>
  <c r="Z322" i="1"/>
  <c r="BP330" i="1"/>
  <c r="BN330" i="1"/>
  <c r="Z330" i="1"/>
  <c r="BP338" i="1"/>
  <c r="BN338" i="1"/>
  <c r="Z338" i="1"/>
  <c r="Z340" i="1" s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Y250" i="1"/>
  <c r="Y272" i="1"/>
  <c r="Y277" i="1"/>
  <c r="Y284" i="1"/>
  <c r="Y293" i="1"/>
  <c r="Y298" i="1"/>
  <c r="Y303" i="1"/>
  <c r="Z318" i="1"/>
  <c r="BP316" i="1"/>
  <c r="BN316" i="1"/>
  <c r="Z316" i="1"/>
  <c r="BP324" i="1"/>
  <c r="BN324" i="1"/>
  <c r="Z324" i="1"/>
  <c r="Y326" i="1"/>
  <c r="Y335" i="1"/>
  <c r="BP328" i="1"/>
  <c r="BN328" i="1"/>
  <c r="Z328" i="1"/>
  <c r="BP332" i="1"/>
  <c r="BN332" i="1"/>
  <c r="Z332" i="1"/>
  <c r="Y347" i="1"/>
  <c r="BP343" i="1"/>
  <c r="BN343" i="1"/>
  <c r="Z343" i="1"/>
  <c r="Z347" i="1" s="1"/>
  <c r="BP346" i="1"/>
  <c r="BN346" i="1"/>
  <c r="Z346" i="1"/>
  <c r="Y348" i="1"/>
  <c r="Y353" i="1"/>
  <c r="BP350" i="1"/>
  <c r="BN350" i="1"/>
  <c r="Z350" i="1"/>
  <c r="Z353" i="1" s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Y383" i="1"/>
  <c r="Y389" i="1"/>
  <c r="Y395" i="1"/>
  <c r="Y403" i="1"/>
  <c r="Y407" i="1"/>
  <c r="Y415" i="1"/>
  <c r="Y450" i="1"/>
  <c r="Y454" i="1"/>
  <c r="BP468" i="1"/>
  <c r="BN468" i="1"/>
  <c r="Z468" i="1"/>
  <c r="Y472" i="1"/>
  <c r="BP481" i="1"/>
  <c r="BN481" i="1"/>
  <c r="Z481" i="1"/>
  <c r="BP496" i="1"/>
  <c r="BN496" i="1"/>
  <c r="Z496" i="1"/>
  <c r="BP500" i="1"/>
  <c r="BN500" i="1"/>
  <c r="Z500" i="1"/>
  <c r="BP512" i="1"/>
  <c r="BN512" i="1"/>
  <c r="Z512" i="1"/>
  <c r="Y516" i="1"/>
  <c r="BP520" i="1"/>
  <c r="BN520" i="1"/>
  <c r="Z520" i="1"/>
  <c r="Z522" i="1" s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Z387" i="1"/>
  <c r="Z389" i="1" s="1"/>
  <c r="BN387" i="1"/>
  <c r="Z393" i="1"/>
  <c r="Z394" i="1" s="1"/>
  <c r="BN393" i="1"/>
  <c r="X596" i="1"/>
  <c r="Z399" i="1"/>
  <c r="BN399" i="1"/>
  <c r="Z401" i="1"/>
  <c r="BN401" i="1"/>
  <c r="Y402" i="1"/>
  <c r="Z405" i="1"/>
  <c r="Z407" i="1" s="1"/>
  <c r="BN405" i="1"/>
  <c r="BP405" i="1"/>
  <c r="Z411" i="1"/>
  <c r="BN411" i="1"/>
  <c r="Z413" i="1"/>
  <c r="BN413" i="1"/>
  <c r="Y596" i="1"/>
  <c r="Y426" i="1"/>
  <c r="Z429" i="1"/>
  <c r="BN429" i="1"/>
  <c r="Z431" i="1"/>
  <c r="BN431" i="1"/>
  <c r="Z433" i="1"/>
  <c r="BN433" i="1"/>
  <c r="Z435" i="1"/>
  <c r="BN435" i="1"/>
  <c r="Z437" i="1"/>
  <c r="BN437" i="1"/>
  <c r="Z439" i="1"/>
  <c r="BN439" i="1"/>
  <c r="Z440" i="1"/>
  <c r="BN440" i="1"/>
  <c r="Z442" i="1"/>
  <c r="BN442" i="1"/>
  <c r="Z444" i="1"/>
  <c r="BN444" i="1"/>
  <c r="Z446" i="1"/>
  <c r="BN446" i="1"/>
  <c r="Z448" i="1"/>
  <c r="BN448" i="1"/>
  <c r="Z452" i="1"/>
  <c r="Z454" i="1" s="1"/>
  <c r="BN452" i="1"/>
  <c r="BP452" i="1"/>
  <c r="Y463" i="1"/>
  <c r="BP462" i="1"/>
  <c r="Y464" i="1"/>
  <c r="Y473" i="1"/>
  <c r="BP466" i="1"/>
  <c r="BN466" i="1"/>
  <c r="Z466" i="1"/>
  <c r="BP470" i="1"/>
  <c r="BN470" i="1"/>
  <c r="Z470" i="1"/>
  <c r="Y483" i="1"/>
  <c r="BP494" i="1"/>
  <c r="BN494" i="1"/>
  <c r="Z494" i="1"/>
  <c r="BP498" i="1"/>
  <c r="BN498" i="1"/>
  <c r="Z498" i="1"/>
  <c r="Z502" i="1" s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22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483" i="1" l="1"/>
  <c r="Z262" i="1"/>
  <c r="Z216" i="1"/>
  <c r="Z144" i="1"/>
  <c r="Z139" i="1"/>
  <c r="Z130" i="1"/>
  <c r="Z124" i="1"/>
  <c r="Z115" i="1"/>
  <c r="Z107" i="1"/>
  <c r="Z99" i="1"/>
  <c r="Z59" i="1"/>
  <c r="Z572" i="1"/>
  <c r="Z449" i="1"/>
  <c r="Z415" i="1"/>
  <c r="Z402" i="1"/>
  <c r="Z250" i="1"/>
  <c r="Z238" i="1"/>
  <c r="Z230" i="1"/>
  <c r="Z175" i="1"/>
  <c r="Z167" i="1"/>
  <c r="Z88" i="1"/>
  <c r="Z36" i="1"/>
  <c r="Z545" i="1"/>
  <c r="Z566" i="1"/>
  <c r="Z325" i="1"/>
  <c r="Y586" i="1"/>
  <c r="Z181" i="1"/>
  <c r="Y590" i="1"/>
  <c r="Y587" i="1"/>
  <c r="Z554" i="1"/>
  <c r="Z538" i="1"/>
  <c r="Z516" i="1"/>
  <c r="Z472" i="1"/>
  <c r="Z378" i="1"/>
  <c r="Z334" i="1"/>
  <c r="Z364" i="1"/>
  <c r="Z292" i="1"/>
  <c r="Z283" i="1"/>
  <c r="Z271" i="1"/>
  <c r="Z194" i="1"/>
  <c r="Z591" i="1" s="1"/>
  <c r="Z74" i="1"/>
  <c r="Y588" i="1"/>
  <c r="Y589" i="1" l="1"/>
</calcChain>
</file>

<file path=xl/sharedStrings.xml><?xml version="1.0" encoding="utf-8"?>
<sst xmlns="http://schemas.openxmlformats.org/spreadsheetml/2006/main" count="2388" uniqueCount="751">
  <si>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</si>
  <si>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</si>
  <si>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</si>
  <si>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</si>
  <si>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</si>
  <si>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</si>
  <si>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</si>
  <si>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</si>
  <si>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</si>
  <si>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</si>
  <si>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</si>
  <si>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</si>
  <si>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</si>
  <si>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</si>
  <si>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</si>
  <si>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</si>
  <si>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</si>
  <si>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</si>
  <si>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</si>
  <si>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</si>
  <si>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</si>
  <si>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</si>
  <si>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</si>
  <si>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</si>
  <si>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</si>
  <si>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</si>
  <si>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</si>
  <si>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</si>
  <si>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</si>
  <si>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</si>
  <si>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</si>
  <si>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</si>
  <si>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</si>
  <si>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</si>
  <si>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</si>
  <si>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</si>
  <si>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</si>
  <si>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</si>
  <si>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</si>
  <si>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</si>
  <si>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</si>
  <si>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</si>
  <si>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</si>
  <si>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</si>
  <si>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</si>
  <si>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</si>
  <si>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</si>
  <si>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</si>
  <si>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</si>
  <si>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</si>
  <si>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</si>
  <si>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</si>
  <si>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</si>
  <si>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</si>
  <si>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</si>
  <si>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</si>
  <si>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</si>
  <si>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</si>
  <si>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</si>
  <si>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</si>
  <si>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</si>
  <si>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</si>
  <si>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</si>
  <si>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</si>
  <si>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</si>
  <si>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</si>
  <si>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</si>
  <si>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</si>
  <si>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</si>
  <si>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</si>
  <si>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</si>
  <si>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</si>
  <si>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</si>
  <si>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</si>
  <si>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</si>
  <si>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</si>
  <si>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</si>
  <si>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</si>
  <si>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</si>
  <si>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</si>
  <si>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</si>
  <si>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</si>
  <si>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</si>
  <si>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</si>
  <si>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</si>
  <si>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</si>
  <si>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</si>
  <si>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</si>
  <si>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</si>
  <si>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</si>
  <si>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</si>
  <si>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</si>
  <si>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</si>
  <si>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</si>
  <si>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</si>
  <si>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</si>
  <si>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</si>
  <si>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</si>
  <si>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</si>
  <si>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</si>
  <si>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</si>
  <si>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</si>
  <si>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</si>
  <si>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</si>
  <si>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</si>
  <si>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</si>
  <si>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</si>
  <si>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</si>
  <si>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</si>
  <si>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</si>
  <si>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</si>
  <si>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</si>
  <si>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</si>
  <si>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</si>
  <si>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</si>
  <si>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</si>
  <si>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</si>
  <si>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</si>
  <si>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</si>
  <si>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</si>
  <si>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</si>
  <si>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</si>
  <si>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</si>
  <si>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</si>
  <si>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</si>
  <si>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</si>
  <si>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</si>
  <si>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</si>
  <si>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</si>
  <si>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</si>
  <si>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</si>
  <si>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</si>
  <si>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</si>
  <si>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</si>
  <si>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</si>
  <si>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</si>
  <si>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</si>
  <si>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</si>
  <si>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</si>
  <si>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</si>
  <si>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</si>
  <si>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</si>
  <si>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</si>
  <si>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</si>
  <si>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</si>
  <si>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</si>
  <si>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</si>
  <si>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</si>
  <si>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</si>
  <si>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</si>
  <si>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</si>
  <si>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</si>
  <si>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</si>
  <si>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</si>
  <si>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</si>
  <si>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</si>
  <si>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</si>
  <si>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</si>
  <si>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</si>
  <si>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</si>
  <si>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</si>
  <si>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</si>
  <si>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</si>
  <si>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</si>
  <si>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</si>
  <si>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</si>
  <si>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</si>
  <si>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</si>
  <si>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</si>
  <si>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</si>
  <si>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</si>
  <si>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</si>
  <si>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</si>
  <si>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</si>
  <si>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</si>
  <si>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</si>
  <si>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</si>
  <si>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30.08.2024</t>
  </si>
  <si>
    <t>SU002816</t>
  </si>
  <si>
    <t>P003228</t>
  </si>
  <si>
    <t>31.08.2024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</si>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</sst>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0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6" t="s">
        <v>0</v>
      </c>
      <c r="E1" s="409"/>
      <c r="F1" s="409"/>
      <c r="G1" s="12" t="s">
        <v>1</v>
      </c>
      <c r="H1" s="466" t="s">
        <v>2</v>
      </c>
      <c r="I1" s="409"/>
      <c r="J1" s="409"/>
      <c r="K1" s="409"/>
      <c r="L1" s="409"/>
      <c r="M1" s="409"/>
      <c r="N1" s="409"/>
      <c r="O1" s="409"/>
      <c r="P1" s="409"/>
      <c r="Q1" s="409"/>
      <c r="R1" s="408" t="s">
        <v>3</v>
      </c>
      <c r="S1" s="409"/>
      <c r="T1" s="4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31" t="s">
        <v>8</v>
      </c>
      <c r="B5" s="412"/>
      <c r="C5" s="413"/>
      <c r="D5" s="473"/>
      <c r="E5" s="474"/>
      <c r="F5" s="717" t="s">
        <v>9</v>
      </c>
      <c r="G5" s="413"/>
      <c r="H5" s="473"/>
      <c r="I5" s="656"/>
      <c r="J5" s="656"/>
      <c r="K5" s="656"/>
      <c r="L5" s="656"/>
      <c r="M5" s="474"/>
      <c r="N5" s="58"/>
      <c r="P5" s="24" t="s">
        <v>10</v>
      </c>
      <c r="Q5" s="733">
        <v>45528</v>
      </c>
      <c r="R5" s="530"/>
      <c r="T5" s="573" t="s">
        <v>11</v>
      </c>
      <c r="U5" s="382"/>
      <c r="V5" s="577" t="s">
        <v>12</v>
      </c>
      <c r="W5" s="530"/>
      <c r="AB5" s="51"/>
      <c r="AC5" s="51"/>
      <c r="AD5" s="51"/>
      <c r="AE5" s="51"/>
    </row>
    <row r="6" spans="1:32" s="367" customFormat="1" ht="24" customHeight="1" x14ac:dyDescent="0.2">
      <c r="A6" s="531" t="s">
        <v>13</v>
      </c>
      <c r="B6" s="412"/>
      <c r="C6" s="413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30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3" t="s">
        <v>17</v>
      </c>
      <c r="W6" s="432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81"/>
      <c r="U7" s="382"/>
      <c r="V7" s="644"/>
      <c r="W7" s="645"/>
      <c r="AB7" s="51"/>
      <c r="AC7" s="51"/>
      <c r="AD7" s="51"/>
      <c r="AE7" s="51"/>
    </row>
    <row r="8" spans="1:32" s="367" customFormat="1" ht="25.5" customHeight="1" x14ac:dyDescent="0.2">
      <c r="A8" s="759" t="s">
        <v>18</v>
      </c>
      <c r="B8" s="392"/>
      <c r="C8" s="393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7">
        <v>0.375</v>
      </c>
      <c r="R8" s="446"/>
      <c r="T8" s="381"/>
      <c r="U8" s="382"/>
      <c r="V8" s="644"/>
      <c r="W8" s="645"/>
      <c r="AB8" s="51"/>
      <c r="AC8" s="51"/>
      <c r="AD8" s="51"/>
      <c r="AE8" s="51"/>
    </row>
    <row r="9" spans="1:32" s="36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50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65"/>
      <c r="P9" s="26" t="s">
        <v>20</v>
      </c>
      <c r="Q9" s="524"/>
      <c r="R9" s="525"/>
      <c r="T9" s="381"/>
      <c r="U9" s="38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50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7" t="str">
        <f>IFERROR(VLOOKUP($D$10,Proxy,2,FALSE),"")</f>
        <v/>
      </c>
      <c r="I10" s="381"/>
      <c r="J10" s="381"/>
      <c r="K10" s="381"/>
      <c r="L10" s="381"/>
      <c r="M10" s="381"/>
      <c r="N10" s="366"/>
      <c r="P10" s="26" t="s">
        <v>21</v>
      </c>
      <c r="Q10" s="584"/>
      <c r="R10" s="585"/>
      <c r="U10" s="24" t="s">
        <v>22</v>
      </c>
      <c r="V10" s="431" t="s">
        <v>23</v>
      </c>
      <c r="W10" s="432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9"/>
      <c r="R11" s="530"/>
      <c r="U11" s="24" t="s">
        <v>26</v>
      </c>
      <c r="V11" s="686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69" t="s">
        <v>28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2"/>
      <c r="P12" s="24" t="s">
        <v>29</v>
      </c>
      <c r="Q12" s="537"/>
      <c r="R12" s="446"/>
      <c r="S12" s="23"/>
      <c r="U12" s="24"/>
      <c r="V12" s="409"/>
      <c r="W12" s="381"/>
      <c r="AB12" s="51"/>
      <c r="AC12" s="51"/>
      <c r="AD12" s="51"/>
      <c r="AE12" s="51"/>
    </row>
    <row r="13" spans="1:32" s="367" customFormat="1" ht="23.25" customHeight="1" x14ac:dyDescent="0.2">
      <c r="A13" s="569" t="s">
        <v>30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2"/>
      <c r="O13" s="26"/>
      <c r="P13" s="26" t="s">
        <v>31</v>
      </c>
      <c r="Q13" s="686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69" t="s">
        <v>32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02" t="s">
        <v>33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3"/>
      <c r="P15" s="560" t="s">
        <v>34</v>
      </c>
      <c r="Q15" s="409"/>
      <c r="R15" s="409"/>
      <c r="S15" s="409"/>
      <c r="T15" s="4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35</v>
      </c>
      <c r="B17" s="428" t="s">
        <v>36</v>
      </c>
      <c r="C17" s="548" t="s">
        <v>37</v>
      </c>
      <c r="D17" s="428" t="s">
        <v>38</v>
      </c>
      <c r="E17" s="502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28" t="s">
        <v>49</v>
      </c>
      <c r="Q17" s="501"/>
      <c r="R17" s="501"/>
      <c r="S17" s="501"/>
      <c r="T17" s="502"/>
      <c r="U17" s="758" t="s">
        <v>50</v>
      </c>
      <c r="V17" s="413"/>
      <c r="W17" s="428" t="s">
        <v>51</v>
      </c>
      <c r="X17" s="428" t="s">
        <v>52</v>
      </c>
      <c r="Y17" s="756" t="s">
        <v>53</v>
      </c>
      <c r="Z17" s="428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2"/>
      <c r="AF17" s="713"/>
      <c r="AG17" s="513"/>
      <c r="BD17" s="621" t="s">
        <v>59</v>
      </c>
    </row>
    <row r="18" spans="1:68" ht="14.25" customHeight="1" x14ac:dyDescent="0.2">
      <c r="A18" s="429"/>
      <c r="B18" s="429"/>
      <c r="C18" s="429"/>
      <c r="D18" s="503"/>
      <c r="E18" s="505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9"/>
      <c r="X18" s="429"/>
      <c r="Y18" s="757"/>
      <c r="Z18" s="429"/>
      <c r="AA18" s="636"/>
      <c r="AB18" s="636"/>
      <c r="AC18" s="636"/>
      <c r="AD18" s="714"/>
      <c r="AE18" s="715"/>
      <c r="AF18" s="716"/>
      <c r="AG18" s="514"/>
      <c r="BD18" s="381"/>
    </row>
    <row r="19" spans="1:68" ht="27.75" customHeight="1" x14ac:dyDescent="0.2">
      <c r="A19" s="441" t="s">
        <v>62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9"/>
      <c r="AB20" s="369"/>
      <c r="AC20" s="369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1" t="s">
        <v>107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9"/>
      <c r="AB51" s="369"/>
      <c r="AC51" s="369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78">
        <v>4607091385670</v>
      </c>
      <c r="E53" s="379"/>
      <c r="F53" s="373">
        <v>1.35</v>
      </c>
      <c r="G53" s="32">
        <v>8</v>
      </c>
      <c r="H53" s="373">
        <v>10.8</v>
      </c>
      <c r="I53" s="373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4">
        <v>260</v>
      </c>
      <c r="Y53" s="375">
        <f t="shared" ref="Y53:Y58" si="6">IFERROR(IF(X53="",0,CEILING((X53/$H53),1)*$H53),"")</f>
        <v>270</v>
      </c>
      <c r="Z53" s="36">
        <f>IFERROR(IF(Y53=0,"",ROUNDUP(Y53/H53,0)*0.02175),"")</f>
        <v>0.54374999999999996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271.55555555555549</v>
      </c>
      <c r="BN53" s="64">
        <f t="shared" ref="BN53:BN58" si="8">IFERROR(Y53*I53/H53,"0")</f>
        <v>282</v>
      </c>
      <c r="BO53" s="64">
        <f t="shared" ref="BO53:BO58" si="9">IFERROR(1/J53*(X53/H53),"0")</f>
        <v>0.42989417989417983</v>
      </c>
      <c r="BP53" s="64">
        <f t="shared" ref="BP53:BP58" si="10">IFERROR(1/J53*(Y53/H53),"0")</f>
        <v>0.4464285714285714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78">
        <v>4607091385670</v>
      </c>
      <c r="E54" s="379"/>
      <c r="F54" s="373">
        <v>1.4</v>
      </c>
      <c r="G54" s="32">
        <v>8</v>
      </c>
      <c r="H54" s="373">
        <v>11.2</v>
      </c>
      <c r="I54" s="373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78">
        <v>4607091385687</v>
      </c>
      <c r="E56" s="379"/>
      <c r="F56" s="373">
        <v>0.4</v>
      </c>
      <c r="G56" s="32">
        <v>10</v>
      </c>
      <c r="H56" s="373">
        <v>4</v>
      </c>
      <c r="I56" s="373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4">
        <v>400</v>
      </c>
      <c r="Y56" s="375">
        <f t="shared" si="6"/>
        <v>400</v>
      </c>
      <c r="Z56" s="36">
        <f>IFERROR(IF(Y56=0,"",ROUNDUP(Y56/H56,0)*0.00937),"")</f>
        <v>0.93699999999999994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424</v>
      </c>
      <c r="BN56" s="64">
        <f t="shared" si="8"/>
        <v>424</v>
      </c>
      <c r="BO56" s="64">
        <f t="shared" si="9"/>
        <v>0.83333333333333337</v>
      </c>
      <c r="BP56" s="64">
        <f t="shared" si="10"/>
        <v>0.83333333333333337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78">
        <v>4680115882539</v>
      </c>
      <c r="E57" s="379"/>
      <c r="F57" s="373">
        <v>0.37</v>
      </c>
      <c r="G57" s="32">
        <v>10</v>
      </c>
      <c r="H57" s="373">
        <v>3.7</v>
      </c>
      <c r="I57" s="373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124.07407407407408</v>
      </c>
      <c r="Y59" s="376">
        <f>IFERROR(Y53/H53,"0")+IFERROR(Y54/H54,"0")+IFERROR(Y55/H55,"0")+IFERROR(Y56/H56,"0")+IFERROR(Y57/H57,"0")+IFERROR(Y58/H58,"0")</f>
        <v>125</v>
      </c>
      <c r="Z59" s="376">
        <f>IFERROR(IF(Z53="",0,Z53),"0")+IFERROR(IF(Z54="",0,Z54),"0")+IFERROR(IF(Z55="",0,Z55),"0")+IFERROR(IF(Z56="",0,Z56),"0")+IFERROR(IF(Z57="",0,Z57),"0")+IFERROR(IF(Z58="",0,Z58),"0")</f>
        <v>1.48075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660</v>
      </c>
      <c r="Y60" s="376">
        <f>IFERROR(SUM(Y53:Y58),"0")</f>
        <v>670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9"/>
      <c r="AB66" s="369"/>
      <c r="AC66" s="369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5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200</v>
      </c>
      <c r="Y69" s="375">
        <f t="shared" si="11"/>
        <v>205.20000000000002</v>
      </c>
      <c r="Z69" s="36">
        <f>IFERROR(IF(Y69=0,"",ROUNDUP(Y69/H69,0)*0.02175),"")</f>
        <v>0.41324999999999995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208.88888888888889</v>
      </c>
      <c r="BN69" s="64">
        <f t="shared" si="13"/>
        <v>214.32</v>
      </c>
      <c r="BO69" s="64">
        <f t="shared" si="14"/>
        <v>0.3306878306878307</v>
      </c>
      <c r="BP69" s="64">
        <f t="shared" si="15"/>
        <v>0.33928571428571425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32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225</v>
      </c>
      <c r="Y73" s="375">
        <f t="shared" si="11"/>
        <v>225</v>
      </c>
      <c r="Z73" s="36">
        <f>IFERROR(IF(Y73=0,"",ROUNDUP(Y73/H73,0)*0.00937),"")</f>
        <v>0.46849999999999997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237</v>
      </c>
      <c r="BN73" s="64">
        <f t="shared" si="13"/>
        <v>237</v>
      </c>
      <c r="BO73" s="64">
        <f t="shared" si="14"/>
        <v>0.41666666666666669</v>
      </c>
      <c r="BP73" s="64">
        <f t="shared" si="15"/>
        <v>0.41666666666666669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68.518518518518519</v>
      </c>
      <c r="Y74" s="376">
        <f>IFERROR(Y68/H68,"0")+IFERROR(Y69/H69,"0")+IFERROR(Y70/H70,"0")+IFERROR(Y71/H71,"0")+IFERROR(Y72/H72,"0")+IFERROR(Y73/H73,"0")</f>
        <v>69</v>
      </c>
      <c r="Z74" s="376">
        <f>IFERROR(IF(Z68="",0,Z68),"0")+IFERROR(IF(Z69="",0,Z69),"0")+IFERROR(IF(Z70="",0,Z70),"0")+IFERROR(IF(Z71="",0,Z71),"0")+IFERROR(IF(Z72="",0,Z72),"0")+IFERROR(IF(Z73="",0,Z73),"0")</f>
        <v>0.88174999999999992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425</v>
      </c>
      <c r="Y75" s="376">
        <f>IFERROR(SUM(Y68:Y73),"0")</f>
        <v>430.20000000000005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120</v>
      </c>
      <c r="Y77" s="375">
        <f>IFERROR(IF(X77="",0,CEILING((X77/$H77),1)*$H77),"")</f>
        <v>129.60000000000002</v>
      </c>
      <c r="Z77" s="36">
        <f>IFERROR(IF(Y77=0,"",ROUNDUP(Y77/H77,0)*0.02175),"")</f>
        <v>0.26100000000000001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125.33333333333331</v>
      </c>
      <c r="BN77" s="64">
        <f>IFERROR(Y77*I77/H77,"0")</f>
        <v>135.36000000000001</v>
      </c>
      <c r="BO77" s="64">
        <f>IFERROR(1/J77*(X77/H77),"0")</f>
        <v>0.1984126984126984</v>
      </c>
      <c r="BP77" s="64">
        <f>IFERROR(1/J77*(Y77/H77),"0")</f>
        <v>0.2142857142857143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180</v>
      </c>
      <c r="Y78" s="375">
        <f>IFERROR(IF(X78="",0,CEILING((X78/$H78),1)*$H78),"")</f>
        <v>180.9</v>
      </c>
      <c r="Z78" s="36">
        <f>IFERROR(IF(Y78=0,"",ROUNDUP(Y78/H78,0)*0.00753),"")</f>
        <v>0.50451000000000001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193.33333333333331</v>
      </c>
      <c r="BN78" s="64">
        <f>IFERROR(Y78*I78/H78,"0")</f>
        <v>194.29999999999998</v>
      </c>
      <c r="BO78" s="64">
        <f>IFERROR(1/J78*(X78/H78),"0")</f>
        <v>0.42735042735042728</v>
      </c>
      <c r="BP78" s="64">
        <f>IFERROR(1/J78*(Y78/H78),"0")</f>
        <v>0.42948717948717946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77.777777777777771</v>
      </c>
      <c r="Y79" s="376">
        <f>IFERROR(Y77/H77,"0")+IFERROR(Y78/H78,"0")</f>
        <v>79</v>
      </c>
      <c r="Z79" s="376">
        <f>IFERROR(IF(Z77="",0,Z77),"0")+IFERROR(IF(Z78="",0,Z78),"0")</f>
        <v>0.76551000000000002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300</v>
      </c>
      <c r="Y80" s="376">
        <f>IFERROR(SUM(Y77:Y78),"0")</f>
        <v>310.5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100</v>
      </c>
      <c r="Y97" s="375">
        <f>IFERROR(IF(X97="",0,CEILING((X97/$H97),1)*$H97),"")</f>
        <v>100.80000000000001</v>
      </c>
      <c r="Z97" s="36">
        <f>IFERROR(IF(Y97=0,"",ROUNDUP(Y97/H97,0)*0.02175),"")</f>
        <v>0.26100000000000001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106.71428571428572</v>
      </c>
      <c r="BN97" s="64">
        <f>IFERROR(Y97*I97/H97,"0")</f>
        <v>107.56800000000001</v>
      </c>
      <c r="BO97" s="64">
        <f>IFERROR(1/J97*(X97/H97),"0")</f>
        <v>0.21258503401360543</v>
      </c>
      <c r="BP97" s="64">
        <f>IFERROR(1/J97*(Y97/H97),"0")</f>
        <v>0.21428571428571427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11.904761904761905</v>
      </c>
      <c r="Y99" s="376">
        <f>IFERROR(Y96/H96,"0")+IFERROR(Y97/H97,"0")+IFERROR(Y98/H98,"0")</f>
        <v>12</v>
      </c>
      <c r="Z99" s="376">
        <f>IFERROR(IF(Z96="",0,Z96),"0")+IFERROR(IF(Z97="",0,Z97),"0")+IFERROR(IF(Z98="",0,Z98),"0")</f>
        <v>0.26100000000000001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100</v>
      </c>
      <c r="Y100" s="376">
        <f>IFERROR(SUM(Y96:Y98),"0")</f>
        <v>100.80000000000001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9"/>
      <c r="AB101" s="369"/>
      <c r="AC101" s="369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300</v>
      </c>
      <c r="Y103" s="375">
        <f>IFERROR(IF(X103="",0,CEILING((X103/$H103),1)*$H103),"")</f>
        <v>302.40000000000003</v>
      </c>
      <c r="Z103" s="36">
        <f>IFERROR(IF(Y103=0,"",ROUNDUP(Y103/H103,0)*0.02175),"")</f>
        <v>0.60899999999999999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313.33333333333331</v>
      </c>
      <c r="BN103" s="64">
        <f>IFERROR(Y103*I103/H103,"0")</f>
        <v>315.83999999999997</v>
      </c>
      <c r="BO103" s="64">
        <f>IFERROR(1/J103*(X103/H103),"0")</f>
        <v>0.49603174603174593</v>
      </c>
      <c r="BP103" s="64">
        <f>IFERROR(1/J103*(Y103/H103),"0")</f>
        <v>0.5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4301012007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4"/>
      <c r="R105" s="384"/>
      <c r="S105" s="384"/>
      <c r="T105" s="385"/>
      <c r="U105" s="34"/>
      <c r="V105" s="34" t="s">
        <v>177</v>
      </c>
      <c r="W105" s="35" t="s">
        <v>68</v>
      </c>
      <c r="X105" s="374">
        <v>360</v>
      </c>
      <c r="Y105" s="375">
        <f>IFERROR(IF(X105="",0,CEILING((X105/$H105),1)*$H105),"")</f>
        <v>360</v>
      </c>
      <c r="Z105" s="36">
        <f>IFERROR(IF(Y105=0,"",ROUNDUP(Y105/H105,0)*0.00937),"")</f>
        <v>0.74960000000000004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376.79999999999995</v>
      </c>
      <c r="BN105" s="64">
        <f>IFERROR(Y105*I105/H105,"0")</f>
        <v>376.79999999999995</v>
      </c>
      <c r="BO105" s="64">
        <f>IFERROR(1/J105*(X105/H105),"0")</f>
        <v>0.66666666666666663</v>
      </c>
      <c r="BP105" s="64">
        <f>IFERROR(1/J105*(Y105/H105),"0")</f>
        <v>0.66666666666666663</v>
      </c>
    </row>
    <row r="106" spans="1:68" ht="27" customHeight="1" x14ac:dyDescent="0.25">
      <c r="A106" s="54" t="s">
        <v>178</v>
      </c>
      <c r="B106" s="54" t="s">
        <v>179</v>
      </c>
      <c r="C106" s="31">
        <v>4301011443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 t="s">
        <v>180</v>
      </c>
      <c r="V106" s="34"/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107.77777777777777</v>
      </c>
      <c r="Y107" s="376">
        <f>IFERROR(Y103/H103,"0")+IFERROR(Y104/H104,"0")+IFERROR(Y105/H105,"0")+IFERROR(Y106/H106,"0")</f>
        <v>108</v>
      </c>
      <c r="Z107" s="376">
        <f>IFERROR(IF(Z103="",0,Z103),"0")+IFERROR(IF(Z104="",0,Z104),"0")+IFERROR(IF(Z105="",0,Z105),"0")+IFERROR(IF(Z106="",0,Z106),"0")</f>
        <v>1.3586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660</v>
      </c>
      <c r="Y108" s="376">
        <f>IFERROR(SUM(Y103:Y106),"0")</f>
        <v>662.40000000000009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330</v>
      </c>
      <c r="Y111" s="375">
        <f>IFERROR(IF(X111="",0,CEILING((X111/$H111),1)*$H111),"")</f>
        <v>336</v>
      </c>
      <c r="Z111" s="36">
        <f>IFERROR(IF(Y111=0,"",ROUNDUP(Y111/H111,0)*0.02175),"")</f>
        <v>0.86999999999999988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352.1571428571429</v>
      </c>
      <c r="BN111" s="64">
        <f>IFERROR(Y111*I111/H111,"0")</f>
        <v>358.56</v>
      </c>
      <c r="BO111" s="64">
        <f>IFERROR(1/J111*(X111/H111),"0")</f>
        <v>0.70153061224489788</v>
      </c>
      <c r="BP111" s="64">
        <f>IFERROR(1/J111*(Y111/H111),"0")</f>
        <v>0.71428571428571419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405</v>
      </c>
      <c r="Y112" s="375">
        <f>IFERROR(IF(X112="",0,CEILING((X112/$H112),1)*$H112),"")</f>
        <v>405</v>
      </c>
      <c r="Z112" s="36">
        <f>IFERROR(IF(Y112=0,"",ROUNDUP(Y112/H112,0)*0.00753),"")</f>
        <v>1.1294999999999999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445.8</v>
      </c>
      <c r="BN112" s="64">
        <f>IFERROR(Y112*I112/H112,"0")</f>
        <v>445.8</v>
      </c>
      <c r="BO112" s="64">
        <f>IFERROR(1/J112*(X112/H112),"0")</f>
        <v>0.96153846153846145</v>
      </c>
      <c r="BP112" s="64">
        <f>IFERROR(1/J112*(Y112/H112),"0")</f>
        <v>0.96153846153846145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189.28571428571428</v>
      </c>
      <c r="Y115" s="376">
        <f>IFERROR(Y110/H110,"0")+IFERROR(Y111/H111,"0")+IFERROR(Y112/H112,"0")+IFERROR(Y113/H113,"0")+IFERROR(Y114/H114,"0")</f>
        <v>190</v>
      </c>
      <c r="Z115" s="376">
        <f>IFERROR(IF(Z110="",0,Z110),"0")+IFERROR(IF(Z111="",0,Z111),"0")+IFERROR(IF(Z112="",0,Z112),"0")+IFERROR(IF(Z113="",0,Z113),"0")+IFERROR(IF(Z114="",0,Z114),"0")</f>
        <v>1.9994999999999998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735</v>
      </c>
      <c r="Y116" s="376">
        <f>IFERROR(SUM(Y110:Y114),"0")</f>
        <v>741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9"/>
      <c r="AB117" s="369"/>
      <c r="AC117" s="369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90</v>
      </c>
      <c r="Y120" s="375">
        <f>IFERROR(IF(X120="",0,CEILING((X120/$H120),1)*$H120),"")</f>
        <v>100.8</v>
      </c>
      <c r="Z120" s="36">
        <f>IFERROR(IF(Y120=0,"",ROUNDUP(Y120/H120,0)*0.02175),"")</f>
        <v>0.19574999999999998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93.857142857142861</v>
      </c>
      <c r="BN120" s="64">
        <f>IFERROR(Y120*I120/H120,"0")</f>
        <v>105.12</v>
      </c>
      <c r="BO120" s="64">
        <f>IFERROR(1/J120*(X120/H120),"0")</f>
        <v>0.14349489795918369</v>
      </c>
      <c r="BP120" s="64">
        <f>IFERROR(1/J120*(Y120/H120),"0")</f>
        <v>0.1607142857142857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540</v>
      </c>
      <c r="Y122" s="375">
        <f>IFERROR(IF(X122="",0,CEILING((X122/$H122),1)*$H122),"")</f>
        <v>540</v>
      </c>
      <c r="Z122" s="36">
        <f>IFERROR(IF(Y122=0,"",ROUNDUP(Y122/H122,0)*0.00937),"")</f>
        <v>1.1244000000000001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568.79999999999995</v>
      </c>
      <c r="BN122" s="64">
        <f>IFERROR(Y122*I122/H122,"0")</f>
        <v>568.79999999999995</v>
      </c>
      <c r="BO122" s="64">
        <f>IFERROR(1/J122*(X122/H122),"0")</f>
        <v>1</v>
      </c>
      <c r="BP122" s="64">
        <f>IFERROR(1/J122*(Y122/H122),"0")</f>
        <v>1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128.03571428571428</v>
      </c>
      <c r="Y124" s="376">
        <f>IFERROR(Y119/H119,"0")+IFERROR(Y120/H120,"0")+IFERROR(Y121/H121,"0")+IFERROR(Y122/H122,"0")+IFERROR(Y123/H123,"0")</f>
        <v>129</v>
      </c>
      <c r="Z124" s="376">
        <f>IFERROR(IF(Z119="",0,Z119),"0")+IFERROR(IF(Z120="",0,Z120),"0")+IFERROR(IF(Z121="",0,Z121),"0")+IFERROR(IF(Z122="",0,Z122),"0")+IFERROR(IF(Z123="",0,Z123),"0")</f>
        <v>1.3201499999999999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630</v>
      </c>
      <c r="Y125" s="376">
        <f>IFERROR(SUM(Y119:Y123),"0")</f>
        <v>640.79999999999995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115</v>
      </c>
      <c r="N128" s="33"/>
      <c r="O128" s="32">
        <v>50</v>
      </c>
      <c r="P128" s="7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113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4301051360</v>
      </c>
      <c r="D133" s="378">
        <v>4607091385168</v>
      </c>
      <c r="E133" s="379"/>
      <c r="F133" s="373">
        <v>1.35</v>
      </c>
      <c r="G133" s="32">
        <v>6</v>
      </c>
      <c r="H133" s="373">
        <v>8.1</v>
      </c>
      <c r="I133" s="373">
        <v>8.6579999999999995</v>
      </c>
      <c r="J133" s="32">
        <v>56</v>
      </c>
      <c r="K133" s="32" t="s">
        <v>112</v>
      </c>
      <c r="L133" s="32"/>
      <c r="M133" s="33" t="s">
        <v>115</v>
      </c>
      <c r="N133" s="33"/>
      <c r="O133" s="32">
        <v>45</v>
      </c>
      <c r="P133" s="7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4301051612</v>
      </c>
      <c r="D134" s="378">
        <v>4607091385168</v>
      </c>
      <c r="E134" s="379"/>
      <c r="F134" s="373">
        <v>1.4</v>
      </c>
      <c r="G134" s="32">
        <v>6</v>
      </c>
      <c r="H134" s="373">
        <v>8.4</v>
      </c>
      <c r="I134" s="373">
        <v>8.9580000000000002</v>
      </c>
      <c r="J134" s="32">
        <v>56</v>
      </c>
      <c r="K134" s="32" t="s">
        <v>112</v>
      </c>
      <c r="L134" s="32"/>
      <c r="M134" s="33" t="s">
        <v>67</v>
      </c>
      <c r="N134" s="33"/>
      <c r="O134" s="32">
        <v>45</v>
      </c>
      <c r="P134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700</v>
      </c>
      <c r="Y134" s="375">
        <f t="shared" si="21"/>
        <v>705.6</v>
      </c>
      <c r="Z134" s="36">
        <f>IFERROR(IF(Y134=0,"",ROUNDUP(Y134/H134,0)*0.02175),"")</f>
        <v>1.827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746.5</v>
      </c>
      <c r="BN134" s="64">
        <f t="shared" si="23"/>
        <v>752.47199999999998</v>
      </c>
      <c r="BO134" s="64">
        <f t="shared" si="24"/>
        <v>1.4880952380952379</v>
      </c>
      <c r="BP134" s="64">
        <f t="shared" si="25"/>
        <v>1.5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115</v>
      </c>
      <c r="N136" s="33"/>
      <c r="O136" s="32">
        <v>45</v>
      </c>
      <c r="P136" s="7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495</v>
      </c>
      <c r="Y136" s="375">
        <f t="shared" si="21"/>
        <v>496.8</v>
      </c>
      <c r="Z136" s="36">
        <f>IFERROR(IF(Y136=0,"",ROUNDUP(Y136/H136,0)*0.00753),"")</f>
        <v>1.3855200000000001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544.86666666666667</v>
      </c>
      <c r="BN136" s="64">
        <f t="shared" si="23"/>
        <v>546.84799999999996</v>
      </c>
      <c r="BO136" s="64">
        <f t="shared" si="24"/>
        <v>1.175213675213675</v>
      </c>
      <c r="BP136" s="64">
        <f t="shared" si="25"/>
        <v>1.1794871794871795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42</v>
      </c>
      <c r="Y137" s="375">
        <f t="shared" si="21"/>
        <v>43.2</v>
      </c>
      <c r="Z137" s="36">
        <f>IFERROR(IF(Y137=0,"",ROUNDUP(Y137/H137,0)*0.00753),"")</f>
        <v>0.18071999999999999</v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46.666666666666664</v>
      </c>
      <c r="BN137" s="64">
        <f t="shared" si="23"/>
        <v>48</v>
      </c>
      <c r="BO137" s="64">
        <f t="shared" si="24"/>
        <v>0.14957264957264957</v>
      </c>
      <c r="BP137" s="64">
        <f t="shared" si="25"/>
        <v>0.15384615384615385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289.99999999999994</v>
      </c>
      <c r="Y139" s="376">
        <f>IFERROR(Y133/H133,"0")+IFERROR(Y134/H134,"0")+IFERROR(Y135/H135,"0")+IFERROR(Y136/H136,"0")+IFERROR(Y137/H137,"0")+IFERROR(Y138/H138,"0")</f>
        <v>292</v>
      </c>
      <c r="Z139" s="376">
        <f>IFERROR(IF(Z133="",0,Z133),"0")+IFERROR(IF(Z134="",0,Z134),"0")+IFERROR(IF(Z135="",0,Z135),"0")+IFERROR(IF(Z136="",0,Z136),"0")+IFERROR(IF(Z137="",0,Z137),"0")+IFERROR(IF(Z138="",0,Z138),"0")</f>
        <v>3.39324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1237</v>
      </c>
      <c r="Y140" s="376">
        <f>IFERROR(SUM(Y133:Y138),"0")</f>
        <v>1245.6000000000001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46.2</v>
      </c>
      <c r="Y143" s="375">
        <f>IFERROR(IF(X143="",0,CEILING((X143/$H143),1)*$H143),"")</f>
        <v>47.519999999999996</v>
      </c>
      <c r="Z143" s="36">
        <f>IFERROR(IF(Y143=0,"",ROUNDUP(Y143/H143,0)*0.00753),"")</f>
        <v>0.18071999999999999</v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52.686666666666675</v>
      </c>
      <c r="BN143" s="64">
        <f>IFERROR(Y143*I143/H143,"0")</f>
        <v>54.191999999999993</v>
      </c>
      <c r="BO143" s="64">
        <f>IFERROR(1/J143*(X143/H143),"0")</f>
        <v>0.1495726495726496</v>
      </c>
      <c r="BP143" s="64">
        <f>IFERROR(1/J143*(Y143/H143),"0")</f>
        <v>0.15384615384615383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23.333333333333336</v>
      </c>
      <c r="Y144" s="376">
        <f>IFERROR(Y142/H142,"0")+IFERROR(Y143/H143,"0")</f>
        <v>23.999999999999996</v>
      </c>
      <c r="Z144" s="376">
        <f>IFERROR(IF(Z142="",0,Z142),"0")+IFERROR(IF(Z143="",0,Z143),"0")</f>
        <v>0.18071999999999999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46.2</v>
      </c>
      <c r="Y145" s="376">
        <f>IFERROR(SUM(Y142:Y143),"0")</f>
        <v>47.519999999999996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9"/>
      <c r="AB146" s="369"/>
      <c r="AC146" s="369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100</v>
      </c>
      <c r="Y148" s="375">
        <f>IFERROR(IF(X148="",0,CEILING((X148/$H148),1)*$H148),"")</f>
        <v>102.4</v>
      </c>
      <c r="Z148" s="36">
        <f>IFERROR(IF(Y148=0,"",ROUNDUP(Y148/H148,0)*0.00753),"")</f>
        <v>0.24096000000000001</v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106.25</v>
      </c>
      <c r="BN148" s="64">
        <f>IFERROR(Y148*I148/H148,"0")</f>
        <v>108.8</v>
      </c>
      <c r="BO148" s="64">
        <f>IFERROR(1/J148*(X148/H148),"0")</f>
        <v>0.2003205128205128</v>
      </c>
      <c r="BP148" s="64">
        <f>IFERROR(1/J148*(Y148/H148),"0")</f>
        <v>0.20512820512820512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31.25</v>
      </c>
      <c r="Y150" s="376">
        <f>IFERROR(Y148/H148,"0")+IFERROR(Y149/H149,"0")</f>
        <v>32</v>
      </c>
      <c r="Z150" s="376">
        <f>IFERROR(IF(Z148="",0,Z148),"0")+IFERROR(IF(Z149="",0,Z149),"0")</f>
        <v>0.24096000000000001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100</v>
      </c>
      <c r="Y151" s="376">
        <f>IFERROR(SUM(Y148:Y149),"0")</f>
        <v>102.4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4301031234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42</v>
      </c>
      <c r="Y153" s="375">
        <f>IFERROR(IF(X153="",0,CEILING((X153/$H153),1)*$H153),"")</f>
        <v>42</v>
      </c>
      <c r="Z153" s="36">
        <f>IFERROR(IF(Y153=0,"",ROUNDUP(Y153/H153,0)*0.00753),"")</f>
        <v>0.11295000000000001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46.32</v>
      </c>
      <c r="BN153" s="64">
        <f>IFERROR(Y153*I153/H153,"0")</f>
        <v>46.32</v>
      </c>
      <c r="BO153" s="64">
        <f>IFERROR(1/J153*(X153/H153),"0")</f>
        <v>9.6153846153846159E-2</v>
      </c>
      <c r="BP153" s="64">
        <f>IFERROR(1/J153*(Y153/H153),"0")</f>
        <v>9.6153846153846159E-2</v>
      </c>
    </row>
    <row r="154" spans="1:68" ht="27" customHeight="1" x14ac:dyDescent="0.25">
      <c r="A154" s="54" t="s">
        <v>225</v>
      </c>
      <c r="B154" s="54" t="s">
        <v>227</v>
      </c>
      <c r="C154" s="31">
        <v>4301031235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15.000000000000002</v>
      </c>
      <c r="Y155" s="376">
        <f>IFERROR(Y153/H153,"0")+IFERROR(Y154/H154,"0")</f>
        <v>15.000000000000002</v>
      </c>
      <c r="Z155" s="376">
        <f>IFERROR(IF(Z153="",0,Z153),"0")+IFERROR(IF(Z154="",0,Z154),"0")</f>
        <v>0.11295000000000001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42</v>
      </c>
      <c r="Y156" s="376">
        <f>IFERROR(SUM(Y153:Y154),"0")</f>
        <v>42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82.5</v>
      </c>
      <c r="Y158" s="375">
        <f>IFERROR(IF(X158="",0,CEILING((X158/$H158),1)*$H158),"")</f>
        <v>84.48</v>
      </c>
      <c r="Z158" s="36">
        <f>IFERROR(IF(Y158=0,"",ROUNDUP(Y158/H158,0)*0.00753),"")</f>
        <v>0.24096000000000001</v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91.5</v>
      </c>
      <c r="BN158" s="64">
        <f>IFERROR(Y158*I158/H158,"0")</f>
        <v>93.695999999999998</v>
      </c>
      <c r="BO158" s="64">
        <f>IFERROR(1/J158*(X158/H158),"0")</f>
        <v>0.2003205128205128</v>
      </c>
      <c r="BP158" s="64">
        <f>IFERROR(1/J158*(Y158/H158),"0")</f>
        <v>0.20512820512820512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31.25</v>
      </c>
      <c r="Y160" s="376">
        <f>IFERROR(Y158/H158,"0")+IFERROR(Y159/H159,"0")</f>
        <v>32</v>
      </c>
      <c r="Z160" s="376">
        <f>IFERROR(IF(Z158="",0,Z158),"0")+IFERROR(IF(Z159="",0,Z159),"0")</f>
        <v>0.24096000000000001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82.5</v>
      </c>
      <c r="Y161" s="376">
        <f>IFERROR(SUM(Y158:Y159),"0")</f>
        <v>84.48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9"/>
      <c r="AB162" s="369"/>
      <c r="AC162" s="369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113</v>
      </c>
      <c r="N164" s="33"/>
      <c r="O164" s="32">
        <v>50</v>
      </c>
      <c r="P1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113</v>
      </c>
      <c r="N165" s="33"/>
      <c r="O165" s="32">
        <v>50</v>
      </c>
      <c r="P165" s="4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15</v>
      </c>
      <c r="Y165" s="375">
        <f>IFERROR(IF(X165="",0,CEILING((X165/$H165),1)*$H165),"")</f>
        <v>15</v>
      </c>
      <c r="Z165" s="36">
        <f>IFERROR(IF(Y165=0,"",ROUNDUP(Y165/H165,0)*0.00753),"")</f>
        <v>3.7650000000000003E-2</v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16</v>
      </c>
      <c r="BN165" s="64">
        <f>IFERROR(Y165*I165/H165,"0")</f>
        <v>16</v>
      </c>
      <c r="BO165" s="64">
        <f>IFERROR(1/J165*(X165/H165),"0")</f>
        <v>3.2051282051282048E-2</v>
      </c>
      <c r="BP165" s="64">
        <f>IFERROR(1/J165*(Y165/H165),"0")</f>
        <v>3.2051282051282048E-2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113</v>
      </c>
      <c r="N166" s="33"/>
      <c r="O166" s="32">
        <v>50</v>
      </c>
      <c r="P166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5</v>
      </c>
      <c r="Y167" s="376">
        <f>IFERROR(Y164/H164,"0")+IFERROR(Y165/H165,"0")+IFERROR(Y166/H166,"0")</f>
        <v>5</v>
      </c>
      <c r="Z167" s="376">
        <f>IFERROR(IF(Z164="",0,Z164),"0")+IFERROR(IF(Z165="",0,Z165),"0")+IFERROR(IF(Z166="",0,Z166),"0")</f>
        <v>3.7650000000000003E-2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15</v>
      </c>
      <c r="Y168" s="376">
        <f>IFERROR(SUM(Y164:Y166),"0")</f>
        <v>15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113</v>
      </c>
      <c r="N170" s="33"/>
      <c r="O170" s="32">
        <v>40</v>
      </c>
      <c r="P170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50</v>
      </c>
      <c r="Y178" s="375">
        <f>IFERROR(IF(X178="",0,CEILING((X178/$H178),1)*$H178),"")</f>
        <v>50.400000000000006</v>
      </c>
      <c r="Z178" s="36">
        <f>IFERROR(IF(Y178=0,"",ROUNDUP(Y178/H178,0)*0.02175),"")</f>
        <v>0.1305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53.357142857142861</v>
      </c>
      <c r="BN178" s="64">
        <f>IFERROR(Y178*I178/H178,"0")</f>
        <v>53.784000000000006</v>
      </c>
      <c r="BO178" s="64">
        <f>IFERROR(1/J178*(X178/H178),"0")</f>
        <v>0.10629251700680271</v>
      </c>
      <c r="BP178" s="64">
        <f>IFERROR(1/J178*(Y178/H178),"0")</f>
        <v>0.10714285714285714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75</v>
      </c>
      <c r="Y180" s="375">
        <f>IFERROR(IF(X180="",0,CEILING((X180/$H180),1)*$H180),"")</f>
        <v>75</v>
      </c>
      <c r="Z180" s="36">
        <f>IFERROR(IF(Y180=0,"",ROUNDUP(Y180/H180,0)*0.00753),"")</f>
        <v>0.18825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81.8</v>
      </c>
      <c r="BN180" s="64">
        <f>IFERROR(Y180*I180/H180,"0")</f>
        <v>81.8</v>
      </c>
      <c r="BO180" s="64">
        <f>IFERROR(1/J180*(X180/H180),"0")</f>
        <v>0.16025641025641024</v>
      </c>
      <c r="BP180" s="64">
        <f>IFERROR(1/J180*(Y180/H180),"0")</f>
        <v>0.16025641025641024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30.952380952380953</v>
      </c>
      <c r="Y181" s="376">
        <f>IFERROR(Y178/H178,"0")+IFERROR(Y179/H179,"0")+IFERROR(Y180/H180,"0")</f>
        <v>31</v>
      </c>
      <c r="Z181" s="376">
        <f>IFERROR(IF(Z178="",0,Z178),"0")+IFERROR(IF(Z179="",0,Z179),"0")+IFERROR(IF(Z180="",0,Z180),"0")</f>
        <v>0.31874999999999998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125</v>
      </c>
      <c r="Y182" s="376">
        <f>IFERROR(SUM(Y178:Y180),"0")</f>
        <v>125.4</v>
      </c>
      <c r="Z182" s="37"/>
      <c r="AA182" s="377"/>
      <c r="AB182" s="377"/>
      <c r="AC182" s="377"/>
    </row>
    <row r="183" spans="1:68" ht="27.75" customHeight="1" x14ac:dyDescent="0.2">
      <c r="A183" s="441" t="s">
        <v>253</v>
      </c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9"/>
      <c r="AB184" s="369"/>
      <c r="AC184" s="369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100</v>
      </c>
      <c r="Y186" s="375">
        <f t="shared" ref="Y186:Y193" si="26">IFERROR(IF(X186="",0,CEILING((X186/$H186),1)*$H186),"")</f>
        <v>100.80000000000001</v>
      </c>
      <c r="Z186" s="36">
        <f>IFERROR(IF(Y186=0,"",ROUNDUP(Y186/H186,0)*0.00753),"")</f>
        <v>0.18071999999999999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106.19047619047619</v>
      </c>
      <c r="BN186" s="64">
        <f t="shared" ref="BN186:BN193" si="28">IFERROR(Y186*I186/H186,"0")</f>
        <v>107.04</v>
      </c>
      <c r="BO186" s="64">
        <f t="shared" ref="BO186:BO193" si="29">IFERROR(1/J186*(X186/H186),"0")</f>
        <v>0.15262515262515264</v>
      </c>
      <c r="BP186" s="64">
        <f t="shared" ref="BP186:BP193" si="30">IFERROR(1/J186*(Y186/H186),"0")</f>
        <v>0.15384615384615385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70</v>
      </c>
      <c r="Y188" s="375">
        <f t="shared" si="26"/>
        <v>71.400000000000006</v>
      </c>
      <c r="Z188" s="36">
        <f>IFERROR(IF(Y188=0,"",ROUNDUP(Y188/H188,0)*0.00753),"")</f>
        <v>0.12801000000000001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73.333333333333329</v>
      </c>
      <c r="BN188" s="64">
        <f t="shared" si="28"/>
        <v>74.8</v>
      </c>
      <c r="BO188" s="64">
        <f t="shared" si="29"/>
        <v>0.10683760683760682</v>
      </c>
      <c r="BP188" s="64">
        <f t="shared" si="30"/>
        <v>0.10897435897435898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140</v>
      </c>
      <c r="Y189" s="375">
        <f t="shared" si="26"/>
        <v>140.70000000000002</v>
      </c>
      <c r="Z189" s="36">
        <f>IFERROR(IF(Y189=0,"",ROUNDUP(Y189/H189,0)*0.00502),"")</f>
        <v>0.33634000000000003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148.66666666666666</v>
      </c>
      <c r="BN189" s="64">
        <f t="shared" si="28"/>
        <v>149.41</v>
      </c>
      <c r="BO189" s="64">
        <f t="shared" si="29"/>
        <v>0.28490028490028491</v>
      </c>
      <c r="BP189" s="64">
        <f t="shared" si="30"/>
        <v>0.28632478632478636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210</v>
      </c>
      <c r="Y190" s="375">
        <f t="shared" si="26"/>
        <v>210</v>
      </c>
      <c r="Z190" s="36">
        <f>IFERROR(IF(Y190=0,"",ROUNDUP(Y190/H190,0)*0.00502),"")</f>
        <v>0.502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223</v>
      </c>
      <c r="BN190" s="64">
        <f t="shared" si="28"/>
        <v>223</v>
      </c>
      <c r="BO190" s="64">
        <f t="shared" si="29"/>
        <v>0.42735042735042739</v>
      </c>
      <c r="BP190" s="64">
        <f t="shared" si="30"/>
        <v>0.42735042735042739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210</v>
      </c>
      <c r="Y191" s="375">
        <f t="shared" si="26"/>
        <v>210</v>
      </c>
      <c r="Z191" s="36">
        <f>IFERROR(IF(Y191=0,"",ROUNDUP(Y191/H191,0)*0.00502),"")</f>
        <v>0.502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220.00000000000003</v>
      </c>
      <c r="BN191" s="64">
        <f t="shared" si="28"/>
        <v>220.00000000000003</v>
      </c>
      <c r="BO191" s="64">
        <f t="shared" si="29"/>
        <v>0.42735042735042739</v>
      </c>
      <c r="BP191" s="64">
        <f t="shared" si="30"/>
        <v>0.42735042735042739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307.14285714285711</v>
      </c>
      <c r="Y194" s="376">
        <f>IFERROR(Y186/H186,"0")+IFERROR(Y187/H187,"0")+IFERROR(Y188/H188,"0")+IFERROR(Y189/H189,"0")+IFERROR(Y190/H190,"0")+IFERROR(Y191/H191,"0")+IFERROR(Y192/H192,"0")+IFERROR(Y193/H193,"0")</f>
        <v>308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1.64907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730</v>
      </c>
      <c r="Y195" s="376">
        <f>IFERROR(SUM(Y186:Y193),"0")</f>
        <v>732.90000000000009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9"/>
      <c r="AB196" s="369"/>
      <c r="AC196" s="369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113</v>
      </c>
      <c r="N198" s="33"/>
      <c r="O198" s="32">
        <v>55</v>
      </c>
      <c r="P19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115</v>
      </c>
      <c r="N203" s="33"/>
      <c r="O203" s="32">
        <v>50</v>
      </c>
      <c r="P20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113</v>
      </c>
      <c r="N204" s="33"/>
      <c r="O204" s="32">
        <v>50</v>
      </c>
      <c r="P204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70</v>
      </c>
      <c r="Y208" s="375">
        <f t="shared" ref="Y208:Y215" si="31">IFERROR(IF(X208="",0,CEILING((X208/$H208),1)*$H208),"")</f>
        <v>70.2</v>
      </c>
      <c r="Z208" s="36">
        <f>IFERROR(IF(Y208=0,"",ROUNDUP(Y208/H208,0)*0.00937),"")</f>
        <v>0.12181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72.722222222222229</v>
      </c>
      <c r="BN208" s="64">
        <f t="shared" ref="BN208:BN215" si="33">IFERROR(Y208*I208/H208,"0")</f>
        <v>72.930000000000007</v>
      </c>
      <c r="BO208" s="64">
        <f t="shared" ref="BO208:BO215" si="34">IFERROR(1/J208*(X208/H208),"0")</f>
        <v>0.10802469135802469</v>
      </c>
      <c r="BP208" s="64">
        <f t="shared" ref="BP208:BP215" si="35">IFERROR(1/J208*(Y208/H208),"0")</f>
        <v>0.10833333333333334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50</v>
      </c>
      <c r="Y209" s="375">
        <f t="shared" si="31"/>
        <v>54</v>
      </c>
      <c r="Z209" s="36">
        <f>IFERROR(IF(Y209=0,"",ROUNDUP(Y209/H209,0)*0.00937),"")</f>
        <v>9.3700000000000006E-2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51.944444444444443</v>
      </c>
      <c r="BN209" s="64">
        <f t="shared" si="33"/>
        <v>56.099999999999994</v>
      </c>
      <c r="BO209" s="64">
        <f t="shared" si="34"/>
        <v>7.716049382716049E-2</v>
      </c>
      <c r="BP209" s="64">
        <f t="shared" si="35"/>
        <v>8.3333333333333329E-2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100</v>
      </c>
      <c r="Y210" s="375">
        <f t="shared" si="31"/>
        <v>102.60000000000001</v>
      </c>
      <c r="Z210" s="36">
        <f>IFERROR(IF(Y210=0,"",ROUNDUP(Y210/H210,0)*0.00937),"")</f>
        <v>0.17802999999999999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103.88888888888889</v>
      </c>
      <c r="BN210" s="64">
        <f t="shared" si="33"/>
        <v>106.59000000000002</v>
      </c>
      <c r="BO210" s="64">
        <f t="shared" si="34"/>
        <v>0.15432098765432098</v>
      </c>
      <c r="BP210" s="64">
        <f t="shared" si="35"/>
        <v>0.15833333333333333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130</v>
      </c>
      <c r="Y211" s="375">
        <f t="shared" si="31"/>
        <v>135</v>
      </c>
      <c r="Z211" s="36">
        <f>IFERROR(IF(Y211=0,"",ROUNDUP(Y211/H211,0)*0.00937),"")</f>
        <v>0.23424999999999999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135.05555555555557</v>
      </c>
      <c r="BN211" s="64">
        <f t="shared" si="33"/>
        <v>140.25</v>
      </c>
      <c r="BO211" s="64">
        <f t="shared" si="34"/>
        <v>0.20061728395061726</v>
      </c>
      <c r="BP211" s="64">
        <f t="shared" si="35"/>
        <v>0.20833333333333334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64.81481481481481</v>
      </c>
      <c r="Y216" s="376">
        <f>IFERROR(Y208/H208,"0")+IFERROR(Y209/H209,"0")+IFERROR(Y210/H210,"0")+IFERROR(Y211/H211,"0")+IFERROR(Y212/H212,"0")+IFERROR(Y213/H213,"0")+IFERROR(Y214/H214,"0")+IFERROR(Y215/H215,"0")</f>
        <v>67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0.62778999999999996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350</v>
      </c>
      <c r="Y217" s="376">
        <f>IFERROR(SUM(Y208:Y215),"0")</f>
        <v>361.8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115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60</v>
      </c>
      <c r="Y222" s="375">
        <f t="shared" si="36"/>
        <v>60.899999999999991</v>
      </c>
      <c r="Z222" s="36">
        <f>IFERROR(IF(Y222=0,"",ROUNDUP(Y222/H222,0)*0.02175),"")</f>
        <v>0.15225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63.889655172413789</v>
      </c>
      <c r="BN222" s="64">
        <f t="shared" si="38"/>
        <v>64.847999999999985</v>
      </c>
      <c r="BO222" s="64">
        <f t="shared" si="39"/>
        <v>0.12315270935960591</v>
      </c>
      <c r="BP222" s="64">
        <f t="shared" si="40"/>
        <v>0.125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115</v>
      </c>
      <c r="N223" s="33"/>
      <c r="O223" s="32">
        <v>40</v>
      </c>
      <c r="P223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320</v>
      </c>
      <c r="Y223" s="375">
        <f t="shared" si="36"/>
        <v>321.59999999999997</v>
      </c>
      <c r="Z223" s="36">
        <f t="shared" ref="Z223:Z229" si="41">IFERROR(IF(Y223=0,"",ROUNDUP(Y223/H223,0)*0.00753),"")</f>
        <v>1.00902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358.66666666666669</v>
      </c>
      <c r="BN223" s="64">
        <f t="shared" si="38"/>
        <v>360.46</v>
      </c>
      <c r="BO223" s="64">
        <f t="shared" si="39"/>
        <v>0.85470085470085477</v>
      </c>
      <c r="BP223" s="64">
        <f t="shared" si="40"/>
        <v>0.85897435897435892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320</v>
      </c>
      <c r="Y225" s="375">
        <f t="shared" si="36"/>
        <v>321.59999999999997</v>
      </c>
      <c r="Z225" s="36">
        <f t="shared" si="41"/>
        <v>1.00902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356.26666666666671</v>
      </c>
      <c r="BN225" s="64">
        <f t="shared" si="38"/>
        <v>358.048</v>
      </c>
      <c r="BO225" s="64">
        <f t="shared" si="39"/>
        <v>0.85470085470085477</v>
      </c>
      <c r="BP225" s="64">
        <f t="shared" si="40"/>
        <v>0.85897435897435892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92</v>
      </c>
      <c r="Y228" s="375">
        <f t="shared" si="36"/>
        <v>93.6</v>
      </c>
      <c r="Z228" s="36">
        <f t="shared" si="41"/>
        <v>0.29366999999999999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102.42666666666668</v>
      </c>
      <c r="BN228" s="64">
        <f t="shared" si="38"/>
        <v>104.208</v>
      </c>
      <c r="BO228" s="64">
        <f t="shared" si="39"/>
        <v>0.24572649572649574</v>
      </c>
      <c r="BP228" s="64">
        <f t="shared" si="40"/>
        <v>0.25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115</v>
      </c>
      <c r="N229" s="33"/>
      <c r="O229" s="32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360</v>
      </c>
      <c r="Y229" s="375">
        <f t="shared" si="36"/>
        <v>360</v>
      </c>
      <c r="Z229" s="36">
        <f t="shared" si="41"/>
        <v>1.1294999999999999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401.7</v>
      </c>
      <c r="BN229" s="64">
        <f t="shared" si="38"/>
        <v>401.7</v>
      </c>
      <c r="BO229" s="64">
        <f t="shared" si="39"/>
        <v>0.96153846153846145</v>
      </c>
      <c r="BP229" s="64">
        <f t="shared" si="40"/>
        <v>0.96153846153846145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461.89655172413796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464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3.5934600000000003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1152</v>
      </c>
      <c r="Y231" s="376">
        <f>IFERROR(SUM(Y219:Y229),"0")</f>
        <v>1157.6999999999998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4301060404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4301060360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115</v>
      </c>
      <c r="N237" s="33"/>
      <c r="O237" s="32">
        <v>40</v>
      </c>
      <c r="P237" s="45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48</v>
      </c>
      <c r="Y237" s="375">
        <f>IFERROR(IF(X237="",0,CEILING((X237/$H237),1)*$H237),"")</f>
        <v>48</v>
      </c>
      <c r="Z237" s="36">
        <f>IFERROR(IF(Y237=0,"",ROUNDUP(Y237/H237,0)*0.00753),"")</f>
        <v>0.15060000000000001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53.440000000000005</v>
      </c>
      <c r="BN237" s="64">
        <f>IFERROR(Y237*I237/H237,"0")</f>
        <v>53.440000000000005</v>
      </c>
      <c r="BO237" s="64">
        <f>IFERROR(1/J237*(X237/H237),"0")</f>
        <v>0.12820512820512819</v>
      </c>
      <c r="BP237" s="64">
        <f>IFERROR(1/J237*(Y237/H237),"0")</f>
        <v>0.12820512820512819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20</v>
      </c>
      <c r="Y238" s="376">
        <f>IFERROR(Y233/H233,"0")+IFERROR(Y234/H234,"0")+IFERROR(Y235/H235,"0")+IFERROR(Y236/H236,"0")+IFERROR(Y237/H237,"0")</f>
        <v>20</v>
      </c>
      <c r="Z238" s="376">
        <f>IFERROR(IF(Z233="",0,Z233),"0")+IFERROR(IF(Z234="",0,Z234),"0")+IFERROR(IF(Z235="",0,Z235),"0")+IFERROR(IF(Z236="",0,Z236),"0")+IFERROR(IF(Z237="",0,Z237),"0")</f>
        <v>0.15060000000000001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48</v>
      </c>
      <c r="Y239" s="376">
        <f>IFERROR(SUM(Y233:Y237),"0")</f>
        <v>48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9"/>
      <c r="AB240" s="369"/>
      <c r="AC240" s="369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4301011945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48</v>
      </c>
      <c r="K242" s="32" t="s">
        <v>112</v>
      </c>
      <c r="L242" s="32"/>
      <c r="M242" s="33" t="s">
        <v>131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4301011717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4301011944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48</v>
      </c>
      <c r="K245" s="32" t="s">
        <v>112</v>
      </c>
      <c r="L245" s="32"/>
      <c r="M245" s="33" t="s">
        <v>131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4301011733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56</v>
      </c>
      <c r="K246" s="32" t="s">
        <v>112</v>
      </c>
      <c r="L246" s="32"/>
      <c r="M246" s="33" t="s">
        <v>115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8</v>
      </c>
      <c r="Y249" s="375">
        <f t="shared" si="42"/>
        <v>8</v>
      </c>
      <c r="Z249" s="36">
        <f>IFERROR(IF(Y249=0,"",ROUNDUP(Y249/H249,0)*0.00937),"")</f>
        <v>1.874E-2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8.48</v>
      </c>
      <c r="BN249" s="64">
        <f t="shared" si="44"/>
        <v>8.48</v>
      </c>
      <c r="BO249" s="64">
        <f t="shared" si="45"/>
        <v>1.6666666666666666E-2</v>
      </c>
      <c r="BP249" s="64">
        <f t="shared" si="46"/>
        <v>1.6666666666666666E-2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2</v>
      </c>
      <c r="Y250" s="376">
        <f>IFERROR(Y242/H242,"0")+IFERROR(Y243/H243,"0")+IFERROR(Y244/H244,"0")+IFERROR(Y245/H245,"0")+IFERROR(Y246/H246,"0")+IFERROR(Y247/H247,"0")+IFERROR(Y248/H248,"0")+IFERROR(Y249/H249,"0")</f>
        <v>2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1.874E-2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8</v>
      </c>
      <c r="Y251" s="376">
        <f>IFERROR(SUM(Y242:Y249),"0")</f>
        <v>8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9"/>
      <c r="AB252" s="369"/>
      <c r="AC252" s="369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4301011942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48</v>
      </c>
      <c r="K254" s="32" t="s">
        <v>112</v>
      </c>
      <c r="L254" s="32"/>
      <c r="M254" s="33" t="s">
        <v>131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4301011826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40</v>
      </c>
      <c r="Y255" s="375">
        <f t="shared" si="47"/>
        <v>46.4</v>
      </c>
      <c r="Z255" s="36">
        <f>IFERROR(IF(Y255=0,"",ROUNDUP(Y255/H255,0)*0.02175),"")</f>
        <v>8.6999999999999994E-2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41.655172413793103</v>
      </c>
      <c r="BN255" s="64">
        <f t="shared" si="49"/>
        <v>48.319999999999993</v>
      </c>
      <c r="BO255" s="64">
        <f t="shared" si="50"/>
        <v>6.1576354679802957E-2</v>
      </c>
      <c r="BP255" s="64">
        <f t="shared" si="51"/>
        <v>7.1428571428571425E-2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24</v>
      </c>
      <c r="Y258" s="375">
        <f t="shared" si="47"/>
        <v>24</v>
      </c>
      <c r="Z258" s="36">
        <f>IFERROR(IF(Y258=0,"",ROUNDUP(Y258/H258,0)*0.00937),"")</f>
        <v>5.6219999999999999E-2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25.44</v>
      </c>
      <c r="BN258" s="64">
        <f t="shared" si="49"/>
        <v>25.44</v>
      </c>
      <c r="BO258" s="64">
        <f t="shared" si="50"/>
        <v>0.05</v>
      </c>
      <c r="BP258" s="64">
        <f t="shared" si="51"/>
        <v>0.05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9.4482758620689662</v>
      </c>
      <c r="Y262" s="376">
        <f>IFERROR(Y254/H254,"0")+IFERROR(Y255/H255,"0")+IFERROR(Y256/H256,"0")+IFERROR(Y257/H257,"0")+IFERROR(Y258/H258,"0")+IFERROR(Y259/H259,"0")+IFERROR(Y260/H260,"0")+IFERROR(Y261/H261,"0")</f>
        <v>10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0.14321999999999999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64</v>
      </c>
      <c r="Y263" s="376">
        <f>IFERROR(SUM(Y254:Y261),"0")</f>
        <v>70.400000000000006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9"/>
      <c r="AB264" s="369"/>
      <c r="AC264" s="369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9"/>
      <c r="AB273" s="369"/>
      <c r="AC273" s="369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9"/>
      <c r="AB278" s="369"/>
      <c r="AC278" s="369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115</v>
      </c>
      <c r="N280" s="33"/>
      <c r="O280" s="32">
        <v>35</v>
      </c>
      <c r="P280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9"/>
      <c r="AB285" s="369"/>
      <c r="AC285" s="369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115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200</v>
      </c>
      <c r="Y289" s="375">
        <f>IFERROR(IF(X289="",0,CEILING((X289/$H289),1)*$H289),"")</f>
        <v>201.6</v>
      </c>
      <c r="Z289" s="36">
        <f>IFERROR(IF(Y289=0,"",ROUNDUP(Y289/H289,0)*0.00753),"")</f>
        <v>0.63251999999999997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222.66666666666666</v>
      </c>
      <c r="BN289" s="64">
        <f>IFERROR(Y289*I289/H289,"0")</f>
        <v>224.44800000000001</v>
      </c>
      <c r="BO289" s="64">
        <f>IFERROR(1/J289*(X289/H289),"0")</f>
        <v>0.53418803418803418</v>
      </c>
      <c r="BP289" s="64">
        <f>IFERROR(1/J289*(Y289/H289),"0")</f>
        <v>0.53846153846153844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280</v>
      </c>
      <c r="Y290" s="375">
        <f>IFERROR(IF(X290="",0,CEILING((X290/$H290),1)*$H290),"")</f>
        <v>280.8</v>
      </c>
      <c r="Z290" s="36">
        <f>IFERROR(IF(Y290=0,"",ROUNDUP(Y290/H290,0)*0.00753),"")</f>
        <v>0.88101000000000007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303.33333333333337</v>
      </c>
      <c r="BN290" s="64">
        <f>IFERROR(Y290*I290/H290,"0")</f>
        <v>304.20000000000005</v>
      </c>
      <c r="BO290" s="64">
        <f>IFERROR(1/J290*(X290/H290),"0")</f>
        <v>0.74786324786324787</v>
      </c>
      <c r="BP290" s="64">
        <f>IFERROR(1/J290*(Y290/H290),"0")</f>
        <v>0.75000000000000011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200</v>
      </c>
      <c r="Y292" s="376">
        <f>IFERROR(Y287/H287,"0")+IFERROR(Y288/H288,"0")+IFERROR(Y289/H289,"0")+IFERROR(Y290/H290,"0")+IFERROR(Y291/H291,"0")</f>
        <v>201</v>
      </c>
      <c r="Z292" s="376">
        <f>IFERROR(IF(Z287="",0,Z287),"0")+IFERROR(IF(Z288="",0,Z288),"0")+IFERROR(IF(Z289="",0,Z289),"0")+IFERROR(IF(Z290="",0,Z290),"0")+IFERROR(IF(Z291="",0,Z291),"0")</f>
        <v>1.51353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480</v>
      </c>
      <c r="Y293" s="376">
        <f>IFERROR(SUM(Y287:Y291),"0")</f>
        <v>482.4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9"/>
      <c r="AB294" s="369"/>
      <c r="AC294" s="369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9"/>
      <c r="AB299" s="369"/>
      <c r="AC299" s="369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55</v>
      </c>
      <c r="P301" s="6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245</v>
      </c>
      <c r="Y305" s="375">
        <f>IFERROR(IF(X305="",0,CEILING((X305/$H305),1)*$H305),"")</f>
        <v>245.70000000000002</v>
      </c>
      <c r="Z305" s="36">
        <f>IFERROR(IF(Y305=0,"",ROUNDUP(Y305/H305,0)*0.00502),"")</f>
        <v>0.58733999999999997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256.66666666666663</v>
      </c>
      <c r="BN305" s="64">
        <f>IFERROR(Y305*I305/H305,"0")</f>
        <v>257.40000000000003</v>
      </c>
      <c r="BO305" s="64">
        <f>IFERROR(1/J305*(X305/H305),"0")</f>
        <v>0.4985754985754986</v>
      </c>
      <c r="BP305" s="64">
        <f>IFERROR(1/J305*(Y305/H305),"0")</f>
        <v>0.5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116.66666666666666</v>
      </c>
      <c r="Y307" s="376">
        <f>IFERROR(Y305/H305,"0")+IFERROR(Y306/H306,"0")</f>
        <v>117</v>
      </c>
      <c r="Z307" s="376">
        <f>IFERROR(IF(Z305="",0,Z305),"0")+IFERROR(IF(Z306="",0,Z306),"0")</f>
        <v>0.58733999999999997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245</v>
      </c>
      <c r="Y308" s="376">
        <f>IFERROR(SUM(Y305:Y306),"0")</f>
        <v>245.70000000000002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9"/>
      <c r="AB309" s="369"/>
      <c r="AC309" s="369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115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113</v>
      </c>
      <c r="N312" s="33"/>
      <c r="O312" s="32">
        <v>55</v>
      </c>
      <c r="P312" s="5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115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55</v>
      </c>
      <c r="P314" s="6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90</v>
      </c>
      <c r="P315" s="3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113</v>
      </c>
      <c r="N317" s="33"/>
      <c r="O317" s="32">
        <v>55</v>
      </c>
      <c r="P317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115</v>
      </c>
      <c r="N328" s="33"/>
      <c r="O328" s="32">
        <v>40</v>
      </c>
      <c r="P328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400</v>
      </c>
      <c r="Y338" s="375">
        <f>IFERROR(IF(X338="",0,CEILING((X338/$H338),1)*$H338),"")</f>
        <v>405.59999999999997</v>
      </c>
      <c r="Z338" s="36">
        <f>IFERROR(IF(Y338=0,"",ROUNDUP(Y338/H338,0)*0.02175),"")</f>
        <v>1.131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428.92307692307696</v>
      </c>
      <c r="BN338" s="64">
        <f>IFERROR(Y338*I338/H338,"0")</f>
        <v>434.928</v>
      </c>
      <c r="BO338" s="64">
        <f>IFERROR(1/J338*(X338/H338),"0")</f>
        <v>0.91575091575091572</v>
      </c>
      <c r="BP338" s="64">
        <f>IFERROR(1/J338*(Y338/H338),"0")</f>
        <v>0.92857142857142849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51.282051282051285</v>
      </c>
      <c r="Y340" s="376">
        <f>IFERROR(Y337/H337,"0")+IFERROR(Y338/H338,"0")+IFERROR(Y339/H339,"0")</f>
        <v>52</v>
      </c>
      <c r="Z340" s="376">
        <f>IFERROR(IF(Z337="",0,Z337),"0")+IFERROR(IF(Z338="",0,Z338),"0")+IFERROR(IF(Z339="",0,Z339),"0")</f>
        <v>1.131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400</v>
      </c>
      <c r="Y341" s="376">
        <f>IFERROR(SUM(Y337:Y339),"0")</f>
        <v>405.59999999999997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1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5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9"/>
      <c r="AB355" s="369"/>
      <c r="AC355" s="369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18</v>
      </c>
      <c r="Y357" s="375">
        <f>IFERROR(IF(X357="",0,CEILING((X357/$H357),1)*$H357),"")</f>
        <v>18</v>
      </c>
      <c r="Z357" s="36">
        <f>IFERROR(IF(Y357=0,"",ROUNDUP(Y357/H357,0)*0.00753),"")</f>
        <v>7.5300000000000006E-2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20.48</v>
      </c>
      <c r="BN357" s="64">
        <f>IFERROR(Y357*I357/H357,"0")</f>
        <v>20.48</v>
      </c>
      <c r="BO357" s="64">
        <f>IFERROR(1/J357*(X357/H357),"0")</f>
        <v>6.4102564102564097E-2</v>
      </c>
      <c r="BP357" s="64">
        <f>IFERROR(1/J357*(Y357/H357),"0")</f>
        <v>6.4102564102564097E-2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10</v>
      </c>
      <c r="Y358" s="376">
        <f>IFERROR(Y357/H357,"0")</f>
        <v>10</v>
      </c>
      <c r="Z358" s="376">
        <f>IFERROR(IF(Z357="",0,Z357),"0")</f>
        <v>7.5300000000000006E-2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18</v>
      </c>
      <c r="Y359" s="376">
        <f>IFERROR(SUM(Y357:Y357),"0")</f>
        <v>18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115</v>
      </c>
      <c r="N362" s="33"/>
      <c r="O362" s="32">
        <v>45</v>
      </c>
      <c r="P362" s="7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525</v>
      </c>
      <c r="Y362" s="375">
        <f>IFERROR(IF(X362="",0,CEILING((X362/$H362),1)*$H362),"")</f>
        <v>525</v>
      </c>
      <c r="Z362" s="36">
        <f>IFERROR(IF(Y362=0,"",ROUNDUP(Y362/H362,0)*0.00753),"")</f>
        <v>1.8825000000000001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593</v>
      </c>
      <c r="BN362" s="64">
        <f>IFERROR(Y362*I362/H362,"0")</f>
        <v>593</v>
      </c>
      <c r="BO362" s="64">
        <f>IFERROR(1/J362*(X362/H362),"0")</f>
        <v>1.6025641025641024</v>
      </c>
      <c r="BP362" s="64">
        <f>IFERROR(1/J362*(Y362/H362),"0")</f>
        <v>1.6025641025641024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140</v>
      </c>
      <c r="Y363" s="375">
        <f>IFERROR(IF(X363="",0,CEILING((X363/$H363),1)*$H363),"")</f>
        <v>140.70000000000002</v>
      </c>
      <c r="Z363" s="36">
        <f>IFERROR(IF(Y363=0,"",ROUNDUP(Y363/H363,0)*0.00753),"")</f>
        <v>0.50451000000000001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157.33333333333331</v>
      </c>
      <c r="BN363" s="64">
        <f>IFERROR(Y363*I363/H363,"0")</f>
        <v>158.12</v>
      </c>
      <c r="BO363" s="64">
        <f>IFERROR(1/J363*(X363/H363),"0")</f>
        <v>0.42735042735042728</v>
      </c>
      <c r="BP363" s="64">
        <f>IFERROR(1/J363*(Y363/H363),"0")</f>
        <v>0.42948717948717946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316.66666666666663</v>
      </c>
      <c r="Y364" s="376">
        <f>IFERROR(Y361/H361,"0")+IFERROR(Y362/H362,"0")+IFERROR(Y363/H363,"0")</f>
        <v>317</v>
      </c>
      <c r="Z364" s="376">
        <f>IFERROR(IF(Z361="",0,Z361),"0")+IFERROR(IF(Z362="",0,Z362),"0")+IFERROR(IF(Z363="",0,Z363),"0")</f>
        <v>2.3870100000000001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665</v>
      </c>
      <c r="Y365" s="376">
        <f>IFERROR(SUM(Y361:Y363),"0")</f>
        <v>665.7</v>
      </c>
      <c r="Z365" s="37"/>
      <c r="AA365" s="377"/>
      <c r="AB365" s="377"/>
      <c r="AC365" s="377"/>
    </row>
    <row r="366" spans="1:68" ht="27.75" customHeight="1" x14ac:dyDescent="0.2">
      <c r="A366" s="441" t="s">
        <v>469</v>
      </c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9"/>
      <c r="AB367" s="369"/>
      <c r="AC367" s="369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4301011946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0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4301011869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3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1500</v>
      </c>
      <c r="Y370" s="375">
        <f t="shared" si="62"/>
        <v>1500</v>
      </c>
      <c r="Z370" s="36">
        <f>IFERROR(IF(Y370=0,"",ROUNDUP(Y370/H370,0)*0.02175),"")</f>
        <v>2.1749999999999998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1548</v>
      </c>
      <c r="BN370" s="64">
        <f t="shared" si="64"/>
        <v>1548</v>
      </c>
      <c r="BO370" s="64">
        <f t="shared" si="65"/>
        <v>2.083333333333333</v>
      </c>
      <c r="BP370" s="64">
        <f t="shared" si="66"/>
        <v>2.083333333333333</v>
      </c>
    </row>
    <row r="371" spans="1:68" ht="27" customHeight="1" x14ac:dyDescent="0.25">
      <c r="A371" s="54" t="s">
        <v>474</v>
      </c>
      <c r="B371" s="54" t="s">
        <v>475</v>
      </c>
      <c r="C371" s="31">
        <v>4301011947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4301011870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1000</v>
      </c>
      <c r="Y372" s="375">
        <f t="shared" si="62"/>
        <v>1005</v>
      </c>
      <c r="Z372" s="36">
        <f>IFERROR(IF(Y372=0,"",ROUNDUP(Y372/H372,0)*0.02175),"")</f>
        <v>1.4572499999999999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1032</v>
      </c>
      <c r="BN372" s="64">
        <f t="shared" si="64"/>
        <v>1037.1600000000001</v>
      </c>
      <c r="BO372" s="64">
        <f t="shared" si="65"/>
        <v>1.3888888888888888</v>
      </c>
      <c r="BP372" s="64">
        <f t="shared" si="66"/>
        <v>1.3958333333333333</v>
      </c>
    </row>
    <row r="373" spans="1:68" ht="27" customHeight="1" x14ac:dyDescent="0.25">
      <c r="A373" s="54" t="s">
        <v>477</v>
      </c>
      <c r="B373" s="54" t="s">
        <v>478</v>
      </c>
      <c r="C373" s="31">
        <v>4301011867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1300</v>
      </c>
      <c r="Y373" s="375">
        <f t="shared" si="62"/>
        <v>1305</v>
      </c>
      <c r="Z373" s="36">
        <f>IFERROR(IF(Y373=0,"",ROUNDUP(Y373/H373,0)*0.02175),"")</f>
        <v>1.8922499999999998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1341.6</v>
      </c>
      <c r="BN373" s="64">
        <f t="shared" si="64"/>
        <v>1346.76</v>
      </c>
      <c r="BO373" s="64">
        <f t="shared" si="65"/>
        <v>1.8055555555555556</v>
      </c>
      <c r="BP373" s="64">
        <f t="shared" si="66"/>
        <v>1.8125</v>
      </c>
    </row>
    <row r="374" spans="1:68" ht="27" customHeight="1" x14ac:dyDescent="0.25">
      <c r="A374" s="54" t="s">
        <v>477</v>
      </c>
      <c r="B374" s="54" t="s">
        <v>479</v>
      </c>
      <c r="C374" s="31">
        <v>4301011943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131</v>
      </c>
      <c r="N374" s="33"/>
      <c r="O374" s="32">
        <v>60</v>
      </c>
      <c r="P374" s="5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113</v>
      </c>
      <c r="N375" s="33"/>
      <c r="O375" s="32">
        <v>90</v>
      </c>
      <c r="P375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15</v>
      </c>
      <c r="Y377" s="375">
        <f t="shared" si="62"/>
        <v>15</v>
      </c>
      <c r="Z377" s="36">
        <f>IFERROR(IF(Y377=0,"",ROUNDUP(Y377/H377,0)*0.00937),"")</f>
        <v>2.811E-2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15.63</v>
      </c>
      <c r="BN377" s="64">
        <f t="shared" si="64"/>
        <v>15.63</v>
      </c>
      <c r="BO377" s="64">
        <f t="shared" si="65"/>
        <v>2.5000000000000001E-2</v>
      </c>
      <c r="BP377" s="64">
        <f t="shared" si="66"/>
        <v>2.5000000000000001E-2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256.33333333333337</v>
      </c>
      <c r="Y378" s="376">
        <f>IFERROR(Y369/H369,"0")+IFERROR(Y370/H370,"0")+IFERROR(Y371/H371,"0")+IFERROR(Y372/H372,"0")+IFERROR(Y373/H373,"0")+IFERROR(Y374/H374,"0")+IFERROR(Y375/H375,"0")+IFERROR(Y376/H376,"0")+IFERROR(Y377/H377,"0")</f>
        <v>257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5.5526099999999996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3815</v>
      </c>
      <c r="Y379" s="376">
        <f>IFERROR(SUM(Y369:Y377),"0")</f>
        <v>3825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113</v>
      </c>
      <c r="N381" s="33"/>
      <c r="O381" s="32">
        <v>50</v>
      </c>
      <c r="P381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1000</v>
      </c>
      <c r="Y381" s="375">
        <f>IFERROR(IF(X381="",0,CEILING((X381/$H381),1)*$H381),"")</f>
        <v>1005</v>
      </c>
      <c r="Z381" s="36">
        <f>IFERROR(IF(Y381=0,"",ROUNDUP(Y381/H381,0)*0.02175),"")</f>
        <v>1.4572499999999999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1032</v>
      </c>
      <c r="BN381" s="64">
        <f>IFERROR(Y381*I381/H381,"0")</f>
        <v>1037.1600000000001</v>
      </c>
      <c r="BO381" s="64">
        <f>IFERROR(1/J381*(X381/H381),"0")</f>
        <v>1.3888888888888888</v>
      </c>
      <c r="BP381" s="64">
        <f>IFERROR(1/J381*(Y381/H381),"0")</f>
        <v>1.3958333333333333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50</v>
      </c>
      <c r="P382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66.666666666666671</v>
      </c>
      <c r="Y383" s="376">
        <f>IFERROR(Y381/H381,"0")+IFERROR(Y382/H382,"0")</f>
        <v>67</v>
      </c>
      <c r="Z383" s="376">
        <f>IFERROR(IF(Z381="",0,Z381),"0")+IFERROR(IF(Z382="",0,Z382),"0")</f>
        <v>1.4572499999999999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1000</v>
      </c>
      <c r="Y384" s="376">
        <f>IFERROR(SUM(Y381:Y382),"0")</f>
        <v>1005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4301051560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115</v>
      </c>
      <c r="N386" s="33"/>
      <c r="O386" s="32">
        <v>40</v>
      </c>
      <c r="P386" s="4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4301051639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100</v>
      </c>
      <c r="Y388" s="375">
        <f>IFERROR(IF(X388="",0,CEILING((X388/$H388),1)*$H388),"")</f>
        <v>101.39999999999999</v>
      </c>
      <c r="Z388" s="36">
        <f>IFERROR(IF(Y388=0,"",ROUNDUP(Y388/H388,0)*0.02175),"")</f>
        <v>0.28275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107.23076923076924</v>
      </c>
      <c r="BN388" s="64">
        <f>IFERROR(Y388*I388/H388,"0")</f>
        <v>108.732</v>
      </c>
      <c r="BO388" s="64">
        <f>IFERROR(1/J388*(X388/H388),"0")</f>
        <v>0.22893772893772893</v>
      </c>
      <c r="BP388" s="64">
        <f>IFERROR(1/J388*(Y388/H388),"0")</f>
        <v>0.23214285714285712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12.820512820512821</v>
      </c>
      <c r="Y389" s="376">
        <f>IFERROR(Y386/H386,"0")+IFERROR(Y387/H387,"0")+IFERROR(Y388/H388,"0")</f>
        <v>13</v>
      </c>
      <c r="Z389" s="376">
        <f>IFERROR(IF(Z386="",0,Z386),"0")+IFERROR(IF(Z387="",0,Z387),"0")+IFERROR(IF(Z388="",0,Z388),"0")</f>
        <v>0.28275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100</v>
      </c>
      <c r="Y390" s="376">
        <f>IFERROR(SUM(Y386:Y388),"0")</f>
        <v>101.39999999999999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4301060314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4301060345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9"/>
      <c r="AB396" s="369"/>
      <c r="AC396" s="369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70</v>
      </c>
      <c r="Y400" s="375">
        <f>IFERROR(IF(X400="",0,CEILING((X400/$H400),1)*$H400),"")</f>
        <v>72</v>
      </c>
      <c r="Z400" s="36">
        <f>IFERROR(IF(Y400=0,"",ROUNDUP(Y400/H400,0)*0.02175),"")</f>
        <v>0.1305</v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72.8</v>
      </c>
      <c r="BN400" s="64">
        <f>IFERROR(Y400*I400/H400,"0")</f>
        <v>74.88000000000001</v>
      </c>
      <c r="BO400" s="64">
        <f>IFERROR(1/J400*(X400/H400),"0")</f>
        <v>0.10416666666666666</v>
      </c>
      <c r="BP400" s="64">
        <f>IFERROR(1/J400*(Y400/H400),"0")</f>
        <v>0.10714285714285714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5.833333333333333</v>
      </c>
      <c r="Y402" s="376">
        <f>IFERROR(Y398/H398,"0")+IFERROR(Y399/H399,"0")+IFERROR(Y400/H400,"0")+IFERROR(Y401/H401,"0")</f>
        <v>6</v>
      </c>
      <c r="Z402" s="376">
        <f>IFERROR(IF(Z398="",0,Z398),"0")+IFERROR(IF(Z399="",0,Z399),"0")+IFERROR(IF(Z400="",0,Z400),"0")+IFERROR(IF(Z401="",0,Z401),"0")</f>
        <v>0.1305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70</v>
      </c>
      <c r="Y403" s="376">
        <f>IFERROR(SUM(Y398:Y401),"0")</f>
        <v>72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20</v>
      </c>
      <c r="Y410" s="375">
        <f>IFERROR(IF(X410="",0,CEILING((X410/$H410),1)*$H410),"")</f>
        <v>23.4</v>
      </c>
      <c r="Z410" s="36">
        <f>IFERROR(IF(Y410=0,"",ROUNDUP(Y410/H410,0)*0.02175),"")</f>
        <v>6.5250000000000002E-2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21.446153846153852</v>
      </c>
      <c r="BN410" s="64">
        <f>IFERROR(Y410*I410/H410,"0")</f>
        <v>25.092000000000002</v>
      </c>
      <c r="BO410" s="64">
        <f>IFERROR(1/J410*(X410/H410),"0")</f>
        <v>4.5787545787545791E-2</v>
      </c>
      <c r="BP410" s="64">
        <f>IFERROR(1/J410*(Y410/H410),"0")</f>
        <v>5.3571428571428568E-2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4301051297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4301051634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2.5641025641025643</v>
      </c>
      <c r="Y415" s="376">
        <f>IFERROR(Y410/H410,"0")+IFERROR(Y411/H411,"0")+IFERROR(Y412/H412,"0")+IFERROR(Y413/H413,"0")+IFERROR(Y414/H414,"0")</f>
        <v>3</v>
      </c>
      <c r="Z415" s="376">
        <f>IFERROR(IF(Z410="",0,Z410),"0")+IFERROR(IF(Z411="",0,Z411),"0")+IFERROR(IF(Z412="",0,Z412),"0")+IFERROR(IF(Z413="",0,Z413),"0")+IFERROR(IF(Z414="",0,Z414),"0")</f>
        <v>6.5250000000000002E-2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20</v>
      </c>
      <c r="Y416" s="376">
        <f>IFERROR(SUM(Y410:Y414),"0")</f>
        <v>23.4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41" t="s">
        <v>523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9"/>
      <c r="AB422" s="369"/>
      <c r="AC422" s="369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60</v>
      </c>
      <c r="Y429" s="375">
        <f t="shared" si="67"/>
        <v>63</v>
      </c>
      <c r="Z429" s="36">
        <f>IFERROR(IF(Y429=0,"",ROUNDUP(Y429/H429,0)*0.00753),"")</f>
        <v>0.11295000000000001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63.28571428571427</v>
      </c>
      <c r="BN429" s="64">
        <f t="shared" si="69"/>
        <v>66.449999999999989</v>
      </c>
      <c r="BO429" s="64">
        <f t="shared" si="70"/>
        <v>9.1575091575091569E-2</v>
      </c>
      <c r="BP429" s="64">
        <f t="shared" si="71"/>
        <v>9.6153846153846145E-2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50</v>
      </c>
      <c r="Y431" s="375">
        <f t="shared" si="67"/>
        <v>50.400000000000006</v>
      </c>
      <c r="Z431" s="36">
        <f>IFERROR(IF(Y431=0,"",ROUNDUP(Y431/H431,0)*0.00753),"")</f>
        <v>9.0359999999999996E-2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52.738095238095234</v>
      </c>
      <c r="BN431" s="64">
        <f t="shared" si="69"/>
        <v>53.160000000000004</v>
      </c>
      <c r="BO431" s="64">
        <f t="shared" si="70"/>
        <v>7.6312576312576319E-2</v>
      </c>
      <c r="BP431" s="64">
        <f t="shared" si="71"/>
        <v>7.6923076923076927E-2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4301031335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3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4301031257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4301031178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70</v>
      </c>
      <c r="Y435" s="375">
        <f t="shared" si="67"/>
        <v>71.400000000000006</v>
      </c>
      <c r="Z435" s="36">
        <f t="shared" si="72"/>
        <v>0.17068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74.333333333333329</v>
      </c>
      <c r="BN435" s="64">
        <f t="shared" si="69"/>
        <v>75.820000000000007</v>
      </c>
      <c r="BO435" s="64">
        <f t="shared" si="70"/>
        <v>0.14245014245014245</v>
      </c>
      <c r="BP435" s="64">
        <f t="shared" si="71"/>
        <v>0.14529914529914531</v>
      </c>
    </row>
    <row r="436" spans="1:68" ht="27" customHeight="1" x14ac:dyDescent="0.25">
      <c r="A436" s="54" t="s">
        <v>538</v>
      </c>
      <c r="B436" s="54" t="s">
        <v>540</v>
      </c>
      <c r="C436" s="31">
        <v>4301031330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4301031336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4301031254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28</v>
      </c>
      <c r="Y439" s="375">
        <f t="shared" si="67"/>
        <v>29.400000000000002</v>
      </c>
      <c r="Z439" s="36">
        <f t="shared" si="72"/>
        <v>7.0280000000000009E-2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29.733333333333331</v>
      </c>
      <c r="BN439" s="64">
        <f t="shared" si="69"/>
        <v>31.22</v>
      </c>
      <c r="BO439" s="64">
        <f t="shared" si="70"/>
        <v>5.6980056980056981E-2</v>
      </c>
      <c r="BP439" s="64">
        <f t="shared" si="71"/>
        <v>5.9829059829059839E-2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4301031337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4301031258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4301031338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4301031255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84.000000000000014</v>
      </c>
      <c r="Y448" s="375">
        <f t="shared" si="67"/>
        <v>84</v>
      </c>
      <c r="Z448" s="36">
        <f>IFERROR(IF(Y448=0,"",ROUNDUP(Y448/H448,0)*0.00753),"")</f>
        <v>0.3765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130.00000000000003</v>
      </c>
      <c r="BN448" s="64">
        <f t="shared" si="69"/>
        <v>130</v>
      </c>
      <c r="BO448" s="64">
        <f t="shared" si="70"/>
        <v>0.32051282051282054</v>
      </c>
      <c r="BP448" s="64">
        <f t="shared" si="71"/>
        <v>0.32051282051282048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122.85714285714286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125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0.82077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292</v>
      </c>
      <c r="Y450" s="376">
        <f>IFERROR(SUM(Y428:Y448),"0")</f>
        <v>298.20000000000005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6</v>
      </c>
      <c r="Y457" s="375">
        <f>IFERROR(IF(X457="",0,CEILING((X457/$H457),1)*$H457),"")</f>
        <v>6</v>
      </c>
      <c r="Z457" s="36">
        <f>IFERROR(IF(Y457=0,"",ROUNDUP(Y457/H457,0)*0.00627),"")</f>
        <v>3.1350000000000003E-2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9.0000000000000018</v>
      </c>
      <c r="BN457" s="64">
        <f>IFERROR(Y457*I457/H457,"0")</f>
        <v>9.0000000000000018</v>
      </c>
      <c r="BO457" s="64">
        <f>IFERROR(1/J457*(X457/H457),"0")</f>
        <v>2.5000000000000001E-2</v>
      </c>
      <c r="BP457" s="64">
        <f>IFERROR(1/J457*(Y457/H457),"0")</f>
        <v>2.5000000000000001E-2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5</v>
      </c>
      <c r="Y458" s="376">
        <f>IFERROR(Y457/H457,"0")</f>
        <v>5</v>
      </c>
      <c r="Z458" s="376">
        <f>IFERROR(IF(Z457="",0,Z457),"0")</f>
        <v>3.1350000000000003E-2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6</v>
      </c>
      <c r="Y459" s="376">
        <f>IFERROR(SUM(Y457:Y457),"0")</f>
        <v>6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9"/>
      <c r="AB460" s="369"/>
      <c r="AC460" s="369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4301031212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113</v>
      </c>
      <c r="N466" s="33"/>
      <c r="O466" s="32">
        <v>45</v>
      </c>
      <c r="P466" s="4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4301031324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67</v>
      </c>
      <c r="N467" s="33"/>
      <c r="O467" s="32">
        <v>50</v>
      </c>
      <c r="P467" s="53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40</v>
      </c>
      <c r="Y467" s="375">
        <f t="shared" si="73"/>
        <v>42</v>
      </c>
      <c r="Z467" s="36">
        <f>IFERROR(IF(Y467=0,"",ROUNDUP(Y467/H467,0)*0.00753),"")</f>
        <v>7.5300000000000006E-2</v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42.190476190476183</v>
      </c>
      <c r="BN467" s="64">
        <f t="shared" si="75"/>
        <v>44.3</v>
      </c>
      <c r="BO467" s="64">
        <f t="shared" si="76"/>
        <v>6.1050061050061048E-2</v>
      </c>
      <c r="BP467" s="64">
        <f t="shared" si="77"/>
        <v>6.4102564102564097E-2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4301031173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45</v>
      </c>
      <c r="P470" s="68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4301031327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7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9.5238095238095237</v>
      </c>
      <c r="Y472" s="376">
        <f>IFERROR(Y466/H466,"0")+IFERROR(Y467/H467,"0")+IFERROR(Y468/H468,"0")+IFERROR(Y469/H469,"0")+IFERROR(Y470/H470,"0")+IFERROR(Y471/H471,"0")</f>
        <v>10</v>
      </c>
      <c r="Z472" s="376">
        <f>IFERROR(IF(Z466="",0,Z466),"0")+IFERROR(IF(Z467="",0,Z467),"0")+IFERROR(IF(Z468="",0,Z468),"0")+IFERROR(IF(Z469="",0,Z469),"0")+IFERROR(IF(Z470="",0,Z470),"0")+IFERROR(IF(Z471="",0,Z471),"0")</f>
        <v>7.5300000000000006E-2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40</v>
      </c>
      <c r="Y473" s="376">
        <f>IFERROR(SUM(Y466:Y471),"0")</f>
        <v>42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3.3</v>
      </c>
      <c r="Y475" s="375">
        <f>IFERROR(IF(X475="",0,CEILING((X475/$H475),1)*$H475),"")</f>
        <v>3.96</v>
      </c>
      <c r="Z475" s="36">
        <f>IFERROR(IF(Y475=0,"",ROUNDUP(Y475/H475,0)*0.00627),"")</f>
        <v>1.881E-2</v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4.6999999999999993</v>
      </c>
      <c r="BN475" s="64">
        <f>IFERROR(Y475*I475/H475,"0")</f>
        <v>5.64</v>
      </c>
      <c r="BO475" s="64">
        <f>IFERROR(1/J475*(X475/H475),"0")</f>
        <v>1.2499999999999997E-2</v>
      </c>
      <c r="BP475" s="64">
        <f>IFERROR(1/J475*(Y475/H475),"0")</f>
        <v>1.4999999999999999E-2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2.4999999999999996</v>
      </c>
      <c r="Y476" s="376">
        <f>IFERROR(Y475/H475,"0")</f>
        <v>3</v>
      </c>
      <c r="Z476" s="376">
        <f>IFERROR(IF(Z475="",0,Z475),"0")</f>
        <v>1.881E-2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3.3</v>
      </c>
      <c r="Y477" s="376">
        <f>IFERROR(SUM(Y475:Y475),"0")</f>
        <v>3.96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9"/>
      <c r="AB478" s="369"/>
      <c r="AC478" s="369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10</v>
      </c>
      <c r="Y481" s="375">
        <f>IFERROR(IF(X481="",0,CEILING((X481/$H481),1)*$H481),"")</f>
        <v>10.799999999999999</v>
      </c>
      <c r="Z481" s="36">
        <f>IFERROR(IF(Y481=0,"",ROUNDUP(Y481/H481,0)*0.00502),"")</f>
        <v>4.5179999999999998E-2</v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10.833333333333334</v>
      </c>
      <c r="BN481" s="64">
        <f>IFERROR(Y481*I481/H481,"0")</f>
        <v>11.7</v>
      </c>
      <c r="BO481" s="64">
        <f>IFERROR(1/J481*(X481/H481),"0")</f>
        <v>3.561253561253562E-2</v>
      </c>
      <c r="BP481" s="64">
        <f>IFERROR(1/J481*(Y481/H481),"0")</f>
        <v>3.8461538461538464E-2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10</v>
      </c>
      <c r="Y482" s="375">
        <f>IFERROR(IF(X482="",0,CEILING((X482/$H482),1)*$H482),"")</f>
        <v>10.799999999999999</v>
      </c>
      <c r="Z482" s="36">
        <f>IFERROR(IF(Y482=0,"",ROUNDUP(Y482/H482,0)*0.00502),"")</f>
        <v>4.5179999999999998E-2</v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16.833333333333332</v>
      </c>
      <c r="BN482" s="64">
        <f>IFERROR(Y482*I482/H482,"0")</f>
        <v>18.18</v>
      </c>
      <c r="BO482" s="64">
        <f>IFERROR(1/J482*(X482/H482),"0")</f>
        <v>3.561253561253562E-2</v>
      </c>
      <c r="BP482" s="64">
        <f>IFERROR(1/J482*(Y482/H482),"0")</f>
        <v>3.8461538461538464E-2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16.666666666666668</v>
      </c>
      <c r="Y483" s="376">
        <f>IFERROR(Y480/H480,"0")+IFERROR(Y481/H481,"0")+IFERROR(Y482/H482,"0")</f>
        <v>18</v>
      </c>
      <c r="Z483" s="376">
        <f>IFERROR(IF(Z480="",0,Z480),"0")+IFERROR(IF(Z481="",0,Z481),"0")+IFERROR(IF(Z482="",0,Z482),"0")</f>
        <v>9.0359999999999996E-2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20</v>
      </c>
      <c r="Y484" s="376">
        <f>IFERROR(SUM(Y480:Y482),"0")</f>
        <v>21.599999999999998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9"/>
      <c r="AB485" s="369"/>
      <c r="AC485" s="369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1" t="s">
        <v>594</v>
      </c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9"/>
      <c r="AB491" s="369"/>
      <c r="AC491" s="369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113</v>
      </c>
      <c r="N493" s="33"/>
      <c r="O493" s="32">
        <v>60</v>
      </c>
      <c r="P493" s="5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60</v>
      </c>
      <c r="Y493" s="375">
        <f t="shared" ref="Y493:Y501" si="78">IFERROR(IF(X493="",0,CEILING((X493/$H493),1)*$H493),"")</f>
        <v>63.36</v>
      </c>
      <c r="Z493" s="36">
        <f t="shared" ref="Z493:Z498" si="79">IFERROR(IF(Y493=0,"",ROUNDUP(Y493/H493,0)*0.01196),"")</f>
        <v>0.14352000000000001</v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64.090909090909079</v>
      </c>
      <c r="BN493" s="64">
        <f t="shared" ref="BN493:BN501" si="81">IFERROR(Y493*I493/H493,"0")</f>
        <v>67.679999999999993</v>
      </c>
      <c r="BO493" s="64">
        <f t="shared" ref="BO493:BO501" si="82">IFERROR(1/J493*(X493/H493),"0")</f>
        <v>0.10926573426573427</v>
      </c>
      <c r="BP493" s="64">
        <f t="shared" ref="BP493:BP501" si="83">IFERROR(1/J493*(Y493/H493),"0")</f>
        <v>0.11538461538461539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113</v>
      </c>
      <c r="N494" s="33"/>
      <c r="O494" s="32">
        <v>60</v>
      </c>
      <c r="P494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113</v>
      </c>
      <c r="N496" s="33"/>
      <c r="O496" s="32">
        <v>60</v>
      </c>
      <c r="P496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90</v>
      </c>
      <c r="Y496" s="375">
        <f t="shared" si="78"/>
        <v>95.04</v>
      </c>
      <c r="Z496" s="36">
        <f t="shared" si="79"/>
        <v>0.21528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96.136363636363626</v>
      </c>
      <c r="BN496" s="64">
        <f t="shared" si="81"/>
        <v>101.52000000000001</v>
      </c>
      <c r="BO496" s="64">
        <f t="shared" si="82"/>
        <v>0.16389860139860138</v>
      </c>
      <c r="BP496" s="64">
        <f t="shared" si="83"/>
        <v>0.17307692307692307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115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115</v>
      </c>
      <c r="N498" s="33"/>
      <c r="O498" s="32">
        <v>60</v>
      </c>
      <c r="P498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120</v>
      </c>
      <c r="Y498" s="375">
        <f t="shared" si="78"/>
        <v>121.44000000000001</v>
      </c>
      <c r="Z498" s="36">
        <f t="shared" si="79"/>
        <v>0.27507999999999999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128.18181818181816</v>
      </c>
      <c r="BN498" s="64">
        <f t="shared" si="81"/>
        <v>129.72</v>
      </c>
      <c r="BO498" s="64">
        <f t="shared" si="82"/>
        <v>0.21853146853146854</v>
      </c>
      <c r="BP498" s="64">
        <f t="shared" si="83"/>
        <v>0.22115384615384617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113</v>
      </c>
      <c r="N499" s="33"/>
      <c r="O499" s="32">
        <v>60</v>
      </c>
      <c r="P499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138</v>
      </c>
      <c r="Y499" s="375">
        <f t="shared" si="78"/>
        <v>140.4</v>
      </c>
      <c r="Z499" s="36">
        <f>IFERROR(IF(Y499=0,"",ROUNDUP(Y499/H499,0)*0.00937),"")</f>
        <v>0.36542999999999998</v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147.19999999999999</v>
      </c>
      <c r="BN499" s="64">
        <f t="shared" si="81"/>
        <v>149.76</v>
      </c>
      <c r="BO499" s="64">
        <f t="shared" si="82"/>
        <v>0.31944444444444448</v>
      </c>
      <c r="BP499" s="64">
        <f t="shared" si="83"/>
        <v>0.32500000000000001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115</v>
      </c>
      <c r="N500" s="33"/>
      <c r="O500" s="32">
        <v>50</v>
      </c>
      <c r="P500" s="6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113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138</v>
      </c>
      <c r="Y501" s="375">
        <f t="shared" si="78"/>
        <v>140.4</v>
      </c>
      <c r="Z501" s="36">
        <f>IFERROR(IF(Y501=0,"",ROUNDUP(Y501/H501,0)*0.00937),"")</f>
        <v>0.36542999999999998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147.19999999999999</v>
      </c>
      <c r="BN501" s="64">
        <f t="shared" si="81"/>
        <v>149.76</v>
      </c>
      <c r="BO501" s="64">
        <f t="shared" si="82"/>
        <v>0.31944444444444448</v>
      </c>
      <c r="BP501" s="64">
        <f t="shared" si="83"/>
        <v>0.32500000000000001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127.80303030303031</v>
      </c>
      <c r="Y502" s="376">
        <f>IFERROR(Y493/H493,"0")+IFERROR(Y494/H494,"0")+IFERROR(Y495/H495,"0")+IFERROR(Y496/H496,"0")+IFERROR(Y497/H497,"0")+IFERROR(Y498/H498,"0")+IFERROR(Y499/H499,"0")+IFERROR(Y500/H500,"0")+IFERROR(Y501/H501,"0")</f>
        <v>131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1.3647399999999998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546</v>
      </c>
      <c r="Y503" s="376">
        <f>IFERROR(SUM(Y493:Y501),"0")</f>
        <v>560.64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55</v>
      </c>
      <c r="P505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200</v>
      </c>
      <c r="Y505" s="375">
        <f>IFERROR(IF(X505="",0,CEILING((X505/$H505),1)*$H505),"")</f>
        <v>200.64000000000001</v>
      </c>
      <c r="Z505" s="36">
        <f>IFERROR(IF(Y505=0,"",ROUNDUP(Y505/H505,0)*0.01196),"")</f>
        <v>0.45448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213.63636363636363</v>
      </c>
      <c r="BN505" s="64">
        <f>IFERROR(Y505*I505/H505,"0")</f>
        <v>214.32</v>
      </c>
      <c r="BO505" s="64">
        <f>IFERROR(1/J505*(X505/H505),"0")</f>
        <v>0.36421911421911418</v>
      </c>
      <c r="BP505" s="64">
        <f>IFERROR(1/J505*(Y505/H505),"0")</f>
        <v>0.36538461538461542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37.878787878787875</v>
      </c>
      <c r="Y507" s="376">
        <f>IFERROR(Y505/H505,"0")+IFERROR(Y506/H506,"0")</f>
        <v>38</v>
      </c>
      <c r="Z507" s="376">
        <f>IFERROR(IF(Z505="",0,Z505),"0")+IFERROR(IF(Z506="",0,Z506),"0")</f>
        <v>0.45448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200</v>
      </c>
      <c r="Y508" s="376">
        <f>IFERROR(SUM(Y505:Y506),"0")</f>
        <v>200.64000000000001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90</v>
      </c>
      <c r="Y510" s="375">
        <f t="shared" ref="Y510:Y515" si="84">IFERROR(IF(X510="",0,CEILING((X510/$H510),1)*$H510),"")</f>
        <v>95.04</v>
      </c>
      <c r="Z510" s="36">
        <f>IFERROR(IF(Y510=0,"",ROUNDUP(Y510/H510,0)*0.01196),"")</f>
        <v>0.21528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96.136363636363626</v>
      </c>
      <c r="BN510" s="64">
        <f t="shared" ref="BN510:BN515" si="86">IFERROR(Y510*I510/H510,"0")</f>
        <v>101.52000000000001</v>
      </c>
      <c r="BO510" s="64">
        <f t="shared" ref="BO510:BO515" si="87">IFERROR(1/J510*(X510/H510),"0")</f>
        <v>0.16389860139860138</v>
      </c>
      <c r="BP510" s="64">
        <f t="shared" ref="BP510:BP515" si="88">IFERROR(1/J510*(Y510/H510),"0")</f>
        <v>0.17307692307692307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70</v>
      </c>
      <c r="Y511" s="375">
        <f t="shared" si="84"/>
        <v>73.92</v>
      </c>
      <c r="Z511" s="36">
        <f>IFERROR(IF(Y511=0,"",ROUNDUP(Y511/H511,0)*0.01196),"")</f>
        <v>0.16744000000000001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74.772727272727266</v>
      </c>
      <c r="BN511" s="64">
        <f t="shared" si="86"/>
        <v>78.959999999999994</v>
      </c>
      <c r="BO511" s="64">
        <f t="shared" si="87"/>
        <v>0.12747668997668998</v>
      </c>
      <c r="BP511" s="64">
        <f t="shared" si="88"/>
        <v>0.13461538461538464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250</v>
      </c>
      <c r="Y512" s="375">
        <f t="shared" si="84"/>
        <v>253.44</v>
      </c>
      <c r="Z512" s="36">
        <f>IFERROR(IF(Y512=0,"",ROUNDUP(Y512/H512,0)*0.01196),"")</f>
        <v>0.57408000000000003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267.04545454545456</v>
      </c>
      <c r="BN512" s="64">
        <f t="shared" si="86"/>
        <v>270.71999999999997</v>
      </c>
      <c r="BO512" s="64">
        <f t="shared" si="87"/>
        <v>0.45527389277389274</v>
      </c>
      <c r="BP512" s="64">
        <f t="shared" si="88"/>
        <v>0.46153846153846156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113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84</v>
      </c>
      <c r="Y513" s="375">
        <f t="shared" si="84"/>
        <v>86.4</v>
      </c>
      <c r="Z513" s="36">
        <f>IFERROR(IF(Y513=0,"",ROUNDUP(Y513/H513,0)*0.00937),"")</f>
        <v>0.22488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89.6</v>
      </c>
      <c r="BN513" s="64">
        <f t="shared" si="86"/>
        <v>92.16</v>
      </c>
      <c r="BO513" s="64">
        <f t="shared" si="87"/>
        <v>0.19444444444444442</v>
      </c>
      <c r="BP513" s="64">
        <f t="shared" si="88"/>
        <v>0.2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54</v>
      </c>
      <c r="Y515" s="375">
        <f t="shared" si="84"/>
        <v>54</v>
      </c>
      <c r="Z515" s="36">
        <f>IFERROR(IF(Y515=0,"",ROUNDUP(Y515/H515,0)*0.00937),"")</f>
        <v>0.14055000000000001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57.15</v>
      </c>
      <c r="BN515" s="64">
        <f t="shared" si="86"/>
        <v>57.15</v>
      </c>
      <c r="BO515" s="64">
        <f t="shared" si="87"/>
        <v>0.125</v>
      </c>
      <c r="BP515" s="64">
        <f t="shared" si="88"/>
        <v>0.125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115.98484848484847</v>
      </c>
      <c r="Y516" s="376">
        <f>IFERROR(Y510/H510,"0")+IFERROR(Y511/H511,"0")+IFERROR(Y512/H512,"0")+IFERROR(Y513/H513,"0")+IFERROR(Y514/H514,"0")+IFERROR(Y515/H515,"0")</f>
        <v>119</v>
      </c>
      <c r="Z516" s="376">
        <f>IFERROR(IF(Z510="",0,Z510),"0")+IFERROR(IF(Z511="",0,Z511),"0")+IFERROR(IF(Z512="",0,Z512),"0")+IFERROR(IF(Z513="",0,Z513),"0")+IFERROR(IF(Z514="",0,Z514),"0")+IFERROR(IF(Z515="",0,Z515),"0")</f>
        <v>1.32223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548</v>
      </c>
      <c r="Y517" s="376">
        <f>IFERROR(SUM(Y510:Y515),"0")</f>
        <v>562.79999999999995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1" t="s">
        <v>637</v>
      </c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9"/>
      <c r="AB529" s="369"/>
      <c r="AC529" s="369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55</v>
      </c>
      <c r="P531" s="424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10</v>
      </c>
      <c r="Y531" s="375">
        <f t="shared" ref="Y531:Y537" si="89">IFERROR(IF(X531="",0,CEILING((X531/$H531),1)*$H531),"")</f>
        <v>10.8</v>
      </c>
      <c r="Z531" s="36">
        <f>IFERROR(IF(Y531=0,"",ROUNDUP(Y531/H531,0)*0.02175),"")</f>
        <v>2.1749999999999999E-2</v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10.444444444444443</v>
      </c>
      <c r="BN531" s="64">
        <f t="shared" ref="BN531:BN537" si="91">IFERROR(Y531*I531/H531,"0")</f>
        <v>11.28</v>
      </c>
      <c r="BO531" s="64">
        <f t="shared" ref="BO531:BO537" si="92">IFERROR(1/J531*(X531/H531),"0")</f>
        <v>1.653439153439153E-2</v>
      </c>
      <c r="BP531" s="64">
        <f t="shared" ref="BP531:BP537" si="93">IFERROR(1/J531*(Y531/H531),"0")</f>
        <v>1.7857142857142856E-2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6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50</v>
      </c>
      <c r="Y533" s="375">
        <f t="shared" si="89"/>
        <v>60</v>
      </c>
      <c r="Z533" s="36">
        <f>IFERROR(IF(Y533=0,"",ROUNDUP(Y533/H533,0)*0.02175),"")</f>
        <v>0.10874999999999999</v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52</v>
      </c>
      <c r="BN533" s="64">
        <f t="shared" si="91"/>
        <v>62.400000000000006</v>
      </c>
      <c r="BO533" s="64">
        <f t="shared" si="92"/>
        <v>7.4404761904761904E-2</v>
      </c>
      <c r="BP533" s="64">
        <f t="shared" si="93"/>
        <v>8.9285714285714274E-2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113</v>
      </c>
      <c r="N534" s="33"/>
      <c r="O534" s="32">
        <v>55</v>
      </c>
      <c r="P534" s="761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10</v>
      </c>
      <c r="Y534" s="375">
        <f t="shared" si="89"/>
        <v>10.8</v>
      </c>
      <c r="Z534" s="36">
        <f>IFERROR(IF(Y534=0,"",ROUNDUP(Y534/H534,0)*0.02175),"")</f>
        <v>2.1749999999999999E-2</v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10.444444444444443</v>
      </c>
      <c r="BN534" s="64">
        <f t="shared" si="91"/>
        <v>11.28</v>
      </c>
      <c r="BO534" s="64">
        <f t="shared" si="92"/>
        <v>1.653439153439153E-2</v>
      </c>
      <c r="BP534" s="64">
        <f t="shared" si="93"/>
        <v>1.7857142857142856E-2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115</v>
      </c>
      <c r="N535" s="33"/>
      <c r="O535" s="32">
        <v>55</v>
      </c>
      <c r="P535" s="633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113</v>
      </c>
      <c r="N536" s="33"/>
      <c r="O536" s="32">
        <v>50</v>
      </c>
      <c r="P536" s="726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113</v>
      </c>
      <c r="N537" s="33"/>
      <c r="O537" s="32">
        <v>55</v>
      </c>
      <c r="P537" s="486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6.0185185185185182</v>
      </c>
      <c r="Y538" s="376">
        <f>IFERROR(Y531/H531,"0")+IFERROR(Y532/H532,"0")+IFERROR(Y533/H533,"0")+IFERROR(Y534/H534,"0")+IFERROR(Y535/H535,"0")+IFERROR(Y536/H536,"0")+IFERROR(Y537/H537,"0")</f>
        <v>7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0.15224999999999997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70</v>
      </c>
      <c r="Y539" s="376">
        <f>IFERROR(SUM(Y531:Y537),"0")</f>
        <v>81.599999999999994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115</v>
      </c>
      <c r="N541" s="33"/>
      <c r="O541" s="32">
        <v>50</v>
      </c>
      <c r="P541" s="648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2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10</v>
      </c>
      <c r="Y543" s="375">
        <f>IFERROR(IF(X543="",0,CEILING((X543/$H543),1)*$H543),"")</f>
        <v>10.8</v>
      </c>
      <c r="Z543" s="36">
        <f>IFERROR(IF(Y543=0,"",ROUNDUP(Y543/H543,0)*0.02175),"")</f>
        <v>2.1749999999999999E-2</v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10.444444444444443</v>
      </c>
      <c r="BN543" s="64">
        <f>IFERROR(Y543*I543/H543,"0")</f>
        <v>11.28</v>
      </c>
      <c r="BO543" s="64">
        <f>IFERROR(1/J543*(X543/H543),"0")</f>
        <v>1.653439153439153E-2</v>
      </c>
      <c r="BP543" s="64">
        <f>IFERROR(1/J543*(Y543/H543),"0")</f>
        <v>1.7857142857142856E-2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113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0.92592592592592582</v>
      </c>
      <c r="Y545" s="376">
        <f>IFERROR(Y541/H541,"0")+IFERROR(Y542/H542,"0")+IFERROR(Y543/H543,"0")+IFERROR(Y544/H544,"0")</f>
        <v>1</v>
      </c>
      <c r="Z545" s="376">
        <f>IFERROR(IF(Z541="",0,Z541),"0")+IFERROR(IF(Z542="",0,Z542),"0")+IFERROR(IF(Z543="",0,Z543),"0")+IFERROR(IF(Z544="",0,Z544),"0")</f>
        <v>2.1749999999999999E-2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10</v>
      </c>
      <c r="Y546" s="376">
        <f>IFERROR(SUM(Y541:Y544),"0")</f>
        <v>10.8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20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9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10</v>
      </c>
      <c r="Y549" s="375">
        <f t="shared" si="94"/>
        <v>12.600000000000001</v>
      </c>
      <c r="Z549" s="36">
        <f>IFERROR(IF(Y549=0,"",ROUNDUP(Y549/H549,0)*0.00753),"")</f>
        <v>2.2589999999999999E-2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10.619047619047619</v>
      </c>
      <c r="BN549" s="64">
        <f t="shared" si="96"/>
        <v>13.38</v>
      </c>
      <c r="BO549" s="64">
        <f t="shared" si="97"/>
        <v>1.5262515262515262E-2</v>
      </c>
      <c r="BP549" s="64">
        <f t="shared" si="98"/>
        <v>1.9230769230769232E-2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8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5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7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5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2.8</v>
      </c>
      <c r="Y553" s="375">
        <f t="shared" si="94"/>
        <v>3.36</v>
      </c>
      <c r="Z553" s="36">
        <f>IFERROR(IF(Y553=0,"",ROUNDUP(Y553/H553,0)*0.00502),"")</f>
        <v>1.004E-2</v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3.0666666666666669</v>
      </c>
      <c r="BN553" s="64">
        <f t="shared" si="96"/>
        <v>3.68</v>
      </c>
      <c r="BO553" s="64">
        <f t="shared" si="97"/>
        <v>7.1225071225071226E-3</v>
      </c>
      <c r="BP553" s="64">
        <f t="shared" si="98"/>
        <v>8.5470085470085479E-3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4.0476190476190474</v>
      </c>
      <c r="Y554" s="376">
        <f>IFERROR(Y548/H548,"0")+IFERROR(Y549/H549,"0")+IFERROR(Y550/H550,"0")+IFERROR(Y551/H551,"0")+IFERROR(Y552/H552,"0")+IFERROR(Y553/H553,"0")</f>
        <v>5</v>
      </c>
      <c r="Z554" s="376">
        <f>IFERROR(IF(Z548="",0,Z548),"0")+IFERROR(IF(Z549="",0,Z549),"0")+IFERROR(IF(Z550="",0,Z550),"0")+IFERROR(IF(Z551="",0,Z551),"0")+IFERROR(IF(Z552="",0,Z552),"0")+IFERROR(IF(Z553="",0,Z553),"0")</f>
        <v>3.2629999999999999E-2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12.8</v>
      </c>
      <c r="Y555" s="376">
        <f>IFERROR(SUM(Y548:Y553),"0")</f>
        <v>15.96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40</v>
      </c>
      <c r="P557" s="683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900</v>
      </c>
      <c r="Y557" s="375">
        <f>IFERROR(IF(X557="",0,CEILING((X557/$H557),1)*$H557),"")</f>
        <v>904.8</v>
      </c>
      <c r="Z557" s="36">
        <f>IFERROR(IF(Y557=0,"",ROUNDUP(Y557/H557,0)*0.02175),"")</f>
        <v>2.5229999999999997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965.07692307692309</v>
      </c>
      <c r="BN557" s="64">
        <f>IFERROR(Y557*I557/H557,"0")</f>
        <v>970.22400000000016</v>
      </c>
      <c r="BO557" s="64">
        <f>IFERROR(1/J557*(X557/H557),"0")</f>
        <v>2.0604395604395602</v>
      </c>
      <c r="BP557" s="64">
        <f>IFERROR(1/J557*(Y557/H557),"0")</f>
        <v>2.0714285714285712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5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115.38461538461539</v>
      </c>
      <c r="Y559" s="376">
        <f>IFERROR(Y557/H557,"0")+IFERROR(Y558/H558,"0")</f>
        <v>116</v>
      </c>
      <c r="Z559" s="376">
        <f>IFERROR(IF(Z557="",0,Z557),"0")+IFERROR(IF(Z558="",0,Z558),"0")</f>
        <v>2.5229999999999997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900</v>
      </c>
      <c r="Y560" s="376">
        <f>IFERROR(SUM(Y557:Y558),"0")</f>
        <v>904.8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4301060408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0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4301060354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10</v>
      </c>
      <c r="Y563" s="375">
        <f>IFERROR(IF(X563="",0,CEILING((X563/$H563),1)*$H563),"")</f>
        <v>15.6</v>
      </c>
      <c r="Z563" s="36">
        <f>IFERROR(IF(Y563=0,"",ROUNDUP(Y563/H563,0)*0.02175),"")</f>
        <v>4.3499999999999997E-2</v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10.615384615384615</v>
      </c>
      <c r="BN563" s="64">
        <f>IFERROR(Y563*I563/H563,"0")</f>
        <v>16.559999999999999</v>
      </c>
      <c r="BO563" s="64">
        <f>IFERROR(1/J563*(X563/H563),"0")</f>
        <v>2.2893772893772896E-2</v>
      </c>
      <c r="BP563" s="64">
        <f>IFERROR(1/J563*(Y563/H563),"0")</f>
        <v>3.5714285714285712E-2</v>
      </c>
    </row>
    <row r="564" spans="1:68" ht="27" customHeight="1" x14ac:dyDescent="0.25">
      <c r="A564" s="54" t="s">
        <v>700</v>
      </c>
      <c r="B564" s="54" t="s">
        <v>701</v>
      </c>
      <c r="C564" s="31">
        <v>4301060407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9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4301060355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10</v>
      </c>
      <c r="Y565" s="375">
        <f>IFERROR(IF(X565="",0,CEILING((X565/$H565),1)*$H565),"")</f>
        <v>15.6</v>
      </c>
      <c r="Z565" s="36">
        <f>IFERROR(IF(Y565=0,"",ROUNDUP(Y565/H565,0)*0.02175),"")</f>
        <v>4.3499999999999997E-2</v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10.615384615384615</v>
      </c>
      <c r="BN565" s="64">
        <f>IFERROR(Y565*I565/H565,"0")</f>
        <v>16.559999999999999</v>
      </c>
      <c r="BO565" s="64">
        <f>IFERROR(1/J565*(X565/H565),"0")</f>
        <v>2.2893772893772896E-2</v>
      </c>
      <c r="BP565" s="64">
        <f>IFERROR(1/J565*(Y565/H565),"0")</f>
        <v>3.5714285714285712E-2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2.5641025641025643</v>
      </c>
      <c r="Y566" s="376">
        <f>IFERROR(Y562/H562,"0")+IFERROR(Y563/H563,"0")+IFERROR(Y564/H564,"0")+IFERROR(Y565/H565,"0")</f>
        <v>4</v>
      </c>
      <c r="Z566" s="376">
        <f>IFERROR(IF(Z562="",0,Z562),"0")+IFERROR(IF(Z563="",0,Z563),"0")+IFERROR(IF(Z564="",0,Z564),"0")+IFERROR(IF(Z565="",0,Z565),"0")</f>
        <v>8.6999999999999994E-2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20</v>
      </c>
      <c r="Y567" s="376">
        <f>IFERROR(SUM(Y562:Y565),"0")</f>
        <v>31.2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9"/>
      <c r="AB568" s="369"/>
      <c r="AC568" s="369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113</v>
      </c>
      <c r="N570" s="33"/>
      <c r="O570" s="32">
        <v>55</v>
      </c>
      <c r="P570" s="450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113</v>
      </c>
      <c r="N571" s="33"/>
      <c r="O571" s="32">
        <v>55</v>
      </c>
      <c r="P571" s="483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113</v>
      </c>
      <c r="N575" s="33"/>
      <c r="O575" s="32">
        <v>50</v>
      </c>
      <c r="P575" s="690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411" t="s">
        <v>721</v>
      </c>
      <c r="Q586" s="412"/>
      <c r="R586" s="412"/>
      <c r="S586" s="412"/>
      <c r="T586" s="412"/>
      <c r="U586" s="412"/>
      <c r="V586" s="413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16990.8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17181.3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411" t="s">
        <v>722</v>
      </c>
      <c r="Q587" s="412"/>
      <c r="R587" s="412"/>
      <c r="S587" s="412"/>
      <c r="T587" s="412"/>
      <c r="U587" s="412"/>
      <c r="V587" s="413"/>
      <c r="W587" s="37" t="s">
        <v>68</v>
      </c>
      <c r="X587" s="376">
        <f>IFERROR(SUM(BM22:BM583),"0")</f>
        <v>18101.520932592313</v>
      </c>
      <c r="Y587" s="376">
        <f>IFERROR(SUM(BN22:BN583),"0")</f>
        <v>18303.817999999999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411" t="s">
        <v>723</v>
      </c>
      <c r="Q588" s="412"/>
      <c r="R588" s="412"/>
      <c r="S588" s="412"/>
      <c r="T588" s="412"/>
      <c r="U588" s="412"/>
      <c r="V588" s="413"/>
      <c r="W588" s="37" t="s">
        <v>724</v>
      </c>
      <c r="X588" s="38">
        <f>ROUNDUP(SUM(BO22:BO583),0)</f>
        <v>34</v>
      </c>
      <c r="Y588" s="38">
        <f>ROUNDUP(SUM(BP22:BP583),0)</f>
        <v>34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411" t="s">
        <v>725</v>
      </c>
      <c r="Q589" s="412"/>
      <c r="R589" s="412"/>
      <c r="S589" s="412"/>
      <c r="T589" s="412"/>
      <c r="U589" s="412"/>
      <c r="V589" s="413"/>
      <c r="W589" s="37" t="s">
        <v>68</v>
      </c>
      <c r="X589" s="376">
        <f>GrossWeightTotal+PalletQtyTotal*25</f>
        <v>18951.520932592313</v>
      </c>
      <c r="Y589" s="376">
        <f>GrossWeightTotalR+PalletQtyTotalR*25</f>
        <v>19153.817999999999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411" t="s">
        <v>726</v>
      </c>
      <c r="Q590" s="412"/>
      <c r="R590" s="412"/>
      <c r="S590" s="412"/>
      <c r="T590" s="412"/>
      <c r="U590" s="412"/>
      <c r="V590" s="413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3605.4509529423326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3639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411" t="s">
        <v>727</v>
      </c>
      <c r="Q591" s="412"/>
      <c r="R591" s="412"/>
      <c r="S591" s="412"/>
      <c r="T591" s="412"/>
      <c r="U591" s="412"/>
      <c r="V591" s="413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38.952579999999998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9" t="s">
        <v>107</v>
      </c>
      <c r="D593" s="467"/>
      <c r="E593" s="467"/>
      <c r="F593" s="467"/>
      <c r="G593" s="467"/>
      <c r="H593" s="449"/>
      <c r="I593" s="389" t="s">
        <v>253</v>
      </c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  <c r="U593" s="467"/>
      <c r="V593" s="449"/>
      <c r="W593" s="389" t="s">
        <v>469</v>
      </c>
      <c r="X593" s="449"/>
      <c r="Y593" s="389" t="s">
        <v>523</v>
      </c>
      <c r="Z593" s="467"/>
      <c r="AA593" s="467"/>
      <c r="AB593" s="449"/>
      <c r="AC593" s="371" t="s">
        <v>594</v>
      </c>
      <c r="AD593" s="389" t="s">
        <v>637</v>
      </c>
      <c r="AE593" s="449"/>
      <c r="AF593" s="372"/>
    </row>
    <row r="594" spans="1:32" ht="14.25" customHeight="1" thickTop="1" x14ac:dyDescent="0.2">
      <c r="A594" s="681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72"/>
      <c r="M594" s="389" t="s">
        <v>342</v>
      </c>
      <c r="N594" s="372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72"/>
    </row>
    <row r="595" spans="1:32" ht="13.5" customHeight="1" thickBot="1" x14ac:dyDescent="0.25">
      <c r="A595" s="682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72"/>
      <c r="M595" s="390"/>
      <c r="N595" s="372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670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841.5</v>
      </c>
      <c r="E596" s="46">
        <f>IFERROR(Y103*1,"0")+IFERROR(Y104*1,"0")+IFERROR(Y105*1,"0")+IFERROR(Y106*1,"0")+IFERROR(Y110*1,"0")+IFERROR(Y111*1,"0")+IFERROR(Y112*1,"0")+IFERROR(Y113*1,"0")+IFERROR(Y114*1,"0")</f>
        <v>1403.4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1933.92</v>
      </c>
      <c r="G596" s="46">
        <f>IFERROR(Y148*1,"0")+IFERROR(Y149*1,"0")+IFERROR(Y153*1,"0")+IFERROR(Y154*1,"0")+IFERROR(Y158*1,"0")+IFERROR(Y159*1,"0")</f>
        <v>228.88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140.4</v>
      </c>
      <c r="I596" s="46">
        <f>IFERROR(Y186*1,"0")+IFERROR(Y187*1,"0")+IFERROR(Y188*1,"0")+IFERROR(Y189*1,"0")+IFERROR(Y190*1,"0")+IFERROR(Y191*1,"0")+IFERROR(Y192*1,"0")+IFERROR(Y193*1,"0")</f>
        <v>732.90000000000009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1567.4999999999998</v>
      </c>
      <c r="K596" s="46">
        <f>IFERROR(Y242*1,"0")+IFERROR(Y243*1,"0")+IFERROR(Y244*1,"0")+IFERROR(Y245*1,"0")+IFERROR(Y246*1,"0")+IFERROR(Y247*1,"0")+IFERROR(Y248*1,"0")+IFERROR(Y249*1,"0")</f>
        <v>8</v>
      </c>
      <c r="L596" s="372"/>
      <c r="M596" s="46">
        <f>IFERROR(Y254*1,"0")+IFERROR(Y255*1,"0")+IFERROR(Y256*1,"0")+IFERROR(Y257*1,"0")+IFERROR(Y258*1,"0")+IFERROR(Y259*1,"0")+IFERROR(Y260*1,"0")+IFERROR(Y261*1,"0")</f>
        <v>70.400000000000006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482.4</v>
      </c>
      <c r="S596" s="46">
        <f>IFERROR(Y296*1,"0")</f>
        <v>0</v>
      </c>
      <c r="T596" s="46">
        <f>IFERROR(Y301*1,"0")+IFERROR(Y305*1,"0")+IFERROR(Y306*1,"0")</f>
        <v>245.70000000000002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405.59999999999997</v>
      </c>
      <c r="V596" s="46">
        <f>IFERROR(Y357*1,"0")+IFERROR(Y361*1,"0")+IFERROR(Y362*1,"0")+IFERROR(Y363*1,"0")</f>
        <v>683.7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4931.3999999999996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95.4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304.20000000000005</v>
      </c>
      <c r="Z596" s="46">
        <f>IFERROR(Y462*1,"0")+IFERROR(Y466*1,"0")+IFERROR(Y467*1,"0")+IFERROR(Y468*1,"0")+IFERROR(Y469*1,"0")+IFERROR(Y470*1,"0")+IFERROR(Y471*1,"0")+IFERROR(Y475*1,"0")</f>
        <v>45.96</v>
      </c>
      <c r="AA596" s="46">
        <f>IFERROR(Y480*1,"0")+IFERROR(Y481*1,"0")+IFERROR(Y482*1,"0")</f>
        <v>21.599999999999998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1324.08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1044.3599999999999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H4mH1Iqowj+TRyDqvQVYEFTIIsikrH1NHh8tIcobAQ63Lo8AQGSa9dkTLvDpgCXYrC79FjgPpPAMfXPIvfL1+Q==" saltValue="fHw82mJtBNq5WEk/8Z+nhw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A580:O581"/>
    <mergeCell ref="P554:V554"/>
    <mergeCell ref="D564:E564"/>
    <mergeCell ref="D68:E68"/>
    <mergeCell ref="P245:T245"/>
    <mergeCell ref="D188:E188"/>
    <mergeCell ref="P543:T543"/>
    <mergeCell ref="D424:E424"/>
    <mergeCell ref="P224:T224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9" spans="2:8" x14ac:dyDescent="0.2">
      <c r="B9" s="47" t="s">
        <v>739</v>
      </c>
      <c r="C9" s="47" t="s">
        <v>734</v>
      </c>
      <c r="D9" s="47"/>
      <c r="E9" s="47"/>
    </row>
    <row r="11" spans="2:8" x14ac:dyDescent="0.2">
      <c r="B11" s="47" t="s">
        <v>739</v>
      </c>
      <c r="C11" s="47" t="s">
        <v>737</v>
      </c>
      <c r="D11" s="47"/>
      <c r="E11" s="47"/>
    </row>
    <row r="13" spans="2:8" x14ac:dyDescent="0.2">
      <c r="B13" s="47" t="s">
        <v>740</v>
      </c>
      <c r="C13" s="47"/>
      <c r="D13" s="47"/>
      <c r="E13" s="47"/>
    </row>
    <row r="14" spans="2:8" x14ac:dyDescent="0.2">
      <c r="B14" s="47" t="s">
        <v>741</v>
      </c>
      <c r="C14" s="47"/>
      <c r="D14" s="47"/>
      <c r="E14" s="47"/>
    </row>
    <row r="15" spans="2:8" x14ac:dyDescent="0.2">
      <c r="B15" s="47" t="s">
        <v>742</v>
      </c>
      <c r="C15" s="47"/>
      <c r="D15" s="47"/>
      <c r="E15" s="47"/>
    </row>
    <row r="16" spans="2:8" x14ac:dyDescent="0.2">
      <c r="B16" s="47" t="s">
        <v>743</v>
      </c>
      <c r="C16" s="47"/>
      <c r="D16" s="47"/>
      <c r="E16" s="47"/>
    </row>
    <row r="17" spans="2:5" x14ac:dyDescent="0.2">
      <c r="B17" s="47" t="s">
        <v>744</v>
      </c>
      <c r="C17" s="47"/>
      <c r="D17" s="47"/>
      <c r="E17" s="47"/>
    </row>
    <row r="18" spans="2:5" x14ac:dyDescent="0.2">
      <c r="B18" s="47" t="s">
        <v>745</v>
      </c>
      <c r="C18" s="47"/>
      <c r="D18" s="47"/>
      <c r="E18" s="47"/>
    </row>
    <row r="19" spans="2:5" x14ac:dyDescent="0.2">
      <c r="B19" s="47" t="s">
        <v>746</v>
      </c>
      <c r="C19" s="47"/>
      <c r="D19" s="47"/>
      <c r="E19" s="47"/>
    </row>
    <row r="20" spans="2:5" x14ac:dyDescent="0.2">
      <c r="B20" s="47" t="s">
        <v>747</v>
      </c>
      <c r="C20" s="47"/>
      <c r="D20" s="47"/>
      <c r="E20" s="47"/>
    </row>
    <row r="21" spans="2:5" x14ac:dyDescent="0.2">
      <c r="B21" s="47" t="s">
        <v>748</v>
      </c>
      <c r="C21" s="47"/>
      <c r="D21" s="47"/>
      <c r="E21" s="47"/>
    </row>
    <row r="22" spans="2:5" x14ac:dyDescent="0.2">
      <c r="B22" s="47" t="s">
        <v>749</v>
      </c>
      <c r="C22" s="47"/>
      <c r="D22" s="47"/>
      <c r="E22" s="47"/>
    </row>
    <row r="23" spans="2:5" x14ac:dyDescent="0.2">
      <c r="B23" s="47" t="s">
        <v>750</v>
      </c>
      <c r="C23" s="47"/>
      <c r="D23" s="47"/>
      <c r="E23" s="47"/>
    </row>
  </sheetData>
  <sheetProtection algorithmName="SHA-512" hashValue="pWgFhmOEpBvdpQMXVu83pdpAgWXM6JY5zb1EIodQNTtGaCsveA9GbUDUddNAn/CHyDvbT06CGIKy97JPLlyhkA==" saltValue="a/glBkIOKQlntsfuKN8a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2024-08-23T09:34:23Z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