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AFFC725-69BD-4C65-A8EA-89D92A0C30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Y284" i="1" s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68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0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Z115" i="1" s="1"/>
  <c r="BN111" i="1"/>
  <c r="Z113" i="1"/>
  <c r="BN113" i="1"/>
  <c r="Y116" i="1"/>
  <c r="F596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Z136" i="1"/>
  <c r="BN136" i="1"/>
  <c r="Z138" i="1"/>
  <c r="BN138" i="1"/>
  <c r="Y139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Y107" i="1"/>
  <c r="I596" i="1"/>
  <c r="Y195" i="1"/>
  <c r="BP186" i="1"/>
  <c r="Y588" i="1" s="1"/>
  <c r="BP190" i="1"/>
  <c r="BN190" i="1"/>
  <c r="Y587" i="1" s="1"/>
  <c r="Z190" i="1"/>
  <c r="Y194" i="1"/>
  <c r="Y590" i="1" s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Y589" i="1" l="1"/>
  <c r="Z538" i="1"/>
  <c r="Z566" i="1"/>
  <c r="Z292" i="1"/>
  <c r="Z238" i="1"/>
  <c r="Z88" i="1"/>
  <c r="Y586" i="1"/>
  <c r="X589" i="1"/>
  <c r="Z554" i="1"/>
  <c r="Z516" i="1"/>
  <c r="Z378" i="1"/>
  <c r="Z353" i="1"/>
  <c r="Z347" i="1"/>
  <c r="Z230" i="1"/>
  <c r="Z334" i="1"/>
  <c r="Z250" i="1"/>
  <c r="Z194" i="1"/>
  <c r="Z181" i="1"/>
  <c r="Z175" i="1"/>
  <c r="Z167" i="1"/>
  <c r="Z107" i="1"/>
  <c r="Z99" i="1"/>
  <c r="Z36" i="1"/>
  <c r="Z591" i="1" s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<sst xmlns="http://schemas.openxmlformats.org/spreadsheetml/2006/main" count="2388" uniqueCount="751">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</sst>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4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0.375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150</v>
      </c>
      <c r="Y53" s="375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240</v>
      </c>
      <c r="Y56" s="375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73.888888888888886</v>
      </c>
      <c r="Y59" s="376">
        <f>IFERROR(Y53/H53,"0")+IFERROR(Y54/H54,"0")+IFERROR(Y55/H55,"0")+IFERROR(Y56/H56,"0")+IFERROR(Y57/H57,"0")+IFERROR(Y58/H58,"0")</f>
        <v>74</v>
      </c>
      <c r="Z59" s="376">
        <f>IFERROR(IF(Z53="",0,Z53),"0")+IFERROR(IF(Z54="",0,Z54),"0")+IFERROR(IF(Z55="",0,Z55),"0")+IFERROR(IF(Z56="",0,Z56),"0")+IFERROR(IF(Z57="",0,Z57),"0")+IFERROR(IF(Z58="",0,Z58),"0")</f>
        <v>0.86670000000000003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390</v>
      </c>
      <c r="Y60" s="376">
        <f>IFERROR(SUM(Y53:Y58),"0")</f>
        <v>391.20000000000005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77.777777777777771</v>
      </c>
      <c r="Y74" s="376">
        <f>IFERROR(Y68/H68,"0")+IFERROR(Y69/H69,"0")+IFERROR(Y70/H70,"0")+IFERROR(Y71/H71,"0")+IFERROR(Y72/H72,"0")+IFERROR(Y73/H73,"0")</f>
        <v>78</v>
      </c>
      <c r="Z74" s="376">
        <f>IFERROR(IF(Z68="",0,Z68),"0")+IFERROR(IF(Z69="",0,Z69),"0")+IFERROR(IF(Z70="",0,Z70),"0")+IFERROR(IF(Z71="",0,Z71),"0")+IFERROR(IF(Z72="",0,Z72),"0")+IFERROR(IF(Z73="",0,Z73),"0")</f>
        <v>1.0774999999999999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525</v>
      </c>
      <c r="Y75" s="376">
        <f>IFERROR(SUM(Y68:Y73),"0")</f>
        <v>527.40000000000009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120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125.33333333333331</v>
      </c>
      <c r="BN77" s="64">
        <f>IFERROR(Y77*I77/H77,"0")</f>
        <v>135.36000000000001</v>
      </c>
      <c r="BO77" s="64">
        <f>IFERROR(1/J77*(X77/H77),"0")</f>
        <v>0.1984126984126984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157.5</v>
      </c>
      <c r="Y78" s="375">
        <f>IFERROR(IF(X78="",0,CEILING((X78/$H78),1)*$H78),"")</f>
        <v>159.30000000000001</v>
      </c>
      <c r="Z78" s="36">
        <f>IFERROR(IF(Y78=0,"",ROUNDUP(Y78/H78,0)*0.00753),"")</f>
        <v>0.44427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169.16666666666666</v>
      </c>
      <c r="BN78" s="64">
        <f>IFERROR(Y78*I78/H78,"0")</f>
        <v>171.1</v>
      </c>
      <c r="BO78" s="64">
        <f>IFERROR(1/J78*(X78/H78),"0")</f>
        <v>0.37393162393162388</v>
      </c>
      <c r="BP78" s="64">
        <f>IFERROR(1/J78*(Y78/H78),"0")</f>
        <v>0.37820512820512819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69.444444444444443</v>
      </c>
      <c r="Y79" s="376">
        <f>IFERROR(Y77/H77,"0")+IFERROR(Y78/H78,"0")</f>
        <v>71</v>
      </c>
      <c r="Z79" s="376">
        <f>IFERROR(IF(Z77="",0,Z77),"0")+IFERROR(IF(Z78="",0,Z78),"0")</f>
        <v>0.70527000000000006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277.5</v>
      </c>
      <c r="Y80" s="376">
        <f>IFERROR(SUM(Y77:Y78),"0")</f>
        <v>288.90000000000003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200</v>
      </c>
      <c r="Y103" s="375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360</v>
      </c>
      <c r="Y105" s="375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98.518518518518519</v>
      </c>
      <c r="Y107" s="376">
        <f>IFERROR(Y103/H103,"0")+IFERROR(Y104/H104,"0")+IFERROR(Y105/H105,"0")+IFERROR(Y106/H106,"0")</f>
        <v>99</v>
      </c>
      <c r="Z107" s="376">
        <f>IFERROR(IF(Z103="",0,Z103),"0")+IFERROR(IF(Z104="",0,Z104),"0")+IFERROR(IF(Z105="",0,Z105),"0")+IFERROR(IF(Z106="",0,Z106),"0")</f>
        <v>1.1628499999999999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560</v>
      </c>
      <c r="Y108" s="376">
        <f>IFERROR(SUM(Y103:Y106),"0")</f>
        <v>565.20000000000005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180</v>
      </c>
      <c r="Y111" s="375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450</v>
      </c>
      <c r="Y112" s="375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188.09523809523807</v>
      </c>
      <c r="Y115" s="376">
        <f>IFERROR(Y110/H110,"0")+IFERROR(Y111/H111,"0")+IFERROR(Y112/H112,"0")+IFERROR(Y113/H113,"0")+IFERROR(Y114/H114,"0")</f>
        <v>189</v>
      </c>
      <c r="Z115" s="376">
        <f>IFERROR(IF(Z110="",0,Z110),"0")+IFERROR(IF(Z111="",0,Z111),"0")+IFERROR(IF(Z112="",0,Z112),"0")+IFERROR(IF(Z113="",0,Z113),"0")+IFERROR(IF(Z114="",0,Z114),"0")</f>
        <v>1.7360100000000001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630</v>
      </c>
      <c r="Y116" s="376">
        <f>IFERROR(SUM(Y110:Y114),"0")</f>
        <v>635.70000000000005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60</v>
      </c>
      <c r="Y120" s="375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405</v>
      </c>
      <c r="Y122" s="375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95.357142857142861</v>
      </c>
      <c r="Y124" s="376">
        <f>IFERROR(Y119/H119,"0")+IFERROR(Y120/H120,"0")+IFERROR(Y121/H121,"0")+IFERROR(Y122/H122,"0")+IFERROR(Y123/H123,"0")</f>
        <v>96</v>
      </c>
      <c r="Z124" s="376">
        <f>IFERROR(IF(Z119="",0,Z119),"0")+IFERROR(IF(Z120="",0,Z120),"0")+IFERROR(IF(Z121="",0,Z121),"0")+IFERROR(IF(Z122="",0,Z122),"0")+IFERROR(IF(Z123="",0,Z123),"0")</f>
        <v>0.9738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465</v>
      </c>
      <c r="Y125" s="376">
        <f>IFERROR(SUM(Y119:Y123),"0")</f>
        <v>472.2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550</v>
      </c>
      <c r="Y134" s="375">
        <f t="shared" si="21"/>
        <v>554.4</v>
      </c>
      <c r="Z134" s="36">
        <f>IFERROR(IF(Y134=0,"",ROUNDUP(Y134/H134,0)*0.02175),"")</f>
        <v>1.4355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586.53571428571433</v>
      </c>
      <c r="BN134" s="64">
        <f t="shared" si="23"/>
        <v>591.22799999999995</v>
      </c>
      <c r="BO134" s="64">
        <f t="shared" si="24"/>
        <v>1.1692176870748296</v>
      </c>
      <c r="BP134" s="64">
        <f t="shared" si="25"/>
        <v>1.1785714285714286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495</v>
      </c>
      <c r="Y136" s="375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15</v>
      </c>
      <c r="Y137" s="375">
        <f t="shared" si="21"/>
        <v>16.2</v>
      </c>
      <c r="Z137" s="36">
        <f>IFERROR(IF(Y137=0,"",ROUNDUP(Y137/H137,0)*0.00753),"")</f>
        <v>6.7769999999999997E-2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16.666666666666668</v>
      </c>
      <c r="BN137" s="64">
        <f t="shared" si="23"/>
        <v>18</v>
      </c>
      <c r="BO137" s="64">
        <f t="shared" si="24"/>
        <v>5.3418803418803423E-2</v>
      </c>
      <c r="BP137" s="64">
        <f t="shared" si="25"/>
        <v>5.7692307692307689E-2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257.14285714285711</v>
      </c>
      <c r="Y139" s="376">
        <f>IFERROR(Y133/H133,"0")+IFERROR(Y134/H134,"0")+IFERROR(Y135/H135,"0")+IFERROR(Y136/H136,"0")+IFERROR(Y137/H137,"0")+IFERROR(Y138/H138,"0")</f>
        <v>259</v>
      </c>
      <c r="Z139" s="376">
        <f>IFERROR(IF(Z133="",0,Z133),"0")+IFERROR(IF(Z134="",0,Z134),"0")+IFERROR(IF(Z135="",0,Z135),"0")+IFERROR(IF(Z136="",0,Z136),"0")+IFERROR(IF(Z137="",0,Z137),"0")+IFERROR(IF(Z138="",0,Z138),"0")</f>
        <v>2.8887899999999997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1060</v>
      </c>
      <c r="Y140" s="376">
        <f>IFERROR(SUM(Y133:Y138),"0")</f>
        <v>1067.4000000000001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29.7</v>
      </c>
      <c r="Y143" s="375">
        <f>IFERROR(IF(X143="",0,CEILING((X143/$H143),1)*$H143),"")</f>
        <v>29.7</v>
      </c>
      <c r="Z143" s="36">
        <f>IFERROR(IF(Y143=0,"",ROUNDUP(Y143/H143,0)*0.00753),"")</f>
        <v>0.11295000000000001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33.870000000000005</v>
      </c>
      <c r="BN143" s="64">
        <f>IFERROR(Y143*I143/H143,"0")</f>
        <v>33.870000000000005</v>
      </c>
      <c r="BO143" s="64">
        <f>IFERROR(1/J143*(X143/H143),"0")</f>
        <v>9.6153846153846145E-2</v>
      </c>
      <c r="BP143" s="64">
        <f>IFERROR(1/J143*(Y143/H143),"0")</f>
        <v>9.6153846153846145E-2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15</v>
      </c>
      <c r="Y144" s="376">
        <f>IFERROR(Y142/H142,"0")+IFERROR(Y143/H143,"0")</f>
        <v>15</v>
      </c>
      <c r="Z144" s="376">
        <f>IFERROR(IF(Z142="",0,Z142),"0")+IFERROR(IF(Z143="",0,Z143),"0")</f>
        <v>0.11295000000000001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29.7</v>
      </c>
      <c r="Y145" s="376">
        <f>IFERROR(SUM(Y142:Y143),"0")</f>
        <v>29.7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28</v>
      </c>
      <c r="Y153" s="375">
        <f>IFERROR(IF(X153="",0,CEILING((X153/$H153),1)*$H153),"")</f>
        <v>28</v>
      </c>
      <c r="Z153" s="36">
        <f>IFERROR(IF(Y153=0,"",ROUNDUP(Y153/H153,0)*0.00753),"")</f>
        <v>7.5300000000000006E-2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30.880000000000003</v>
      </c>
      <c r="BN153" s="64">
        <f>IFERROR(Y153*I153/H153,"0")</f>
        <v>30.880000000000003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10</v>
      </c>
      <c r="Y155" s="376">
        <f>IFERROR(Y153/H153,"0")+IFERROR(Y154/H154,"0")</f>
        <v>10</v>
      </c>
      <c r="Z155" s="376">
        <f>IFERROR(IF(Z153="",0,Z153),"0")+IFERROR(IF(Z154="",0,Z154),"0")</f>
        <v>7.5300000000000006E-2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28</v>
      </c>
      <c r="Y156" s="376">
        <f>IFERROR(SUM(Y153:Y154),"0")</f>
        <v>28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66</v>
      </c>
      <c r="Y158" s="375">
        <f>IFERROR(IF(X158="",0,CEILING((X158/$H158),1)*$H158),"")</f>
        <v>66</v>
      </c>
      <c r="Z158" s="36">
        <f>IFERROR(IF(Y158=0,"",ROUNDUP(Y158/H158,0)*0.00753),"")</f>
        <v>0.18825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73.199999999999989</v>
      </c>
      <c r="BN158" s="64">
        <f>IFERROR(Y158*I158/H158,"0")</f>
        <v>73.199999999999989</v>
      </c>
      <c r="BO158" s="64">
        <f>IFERROR(1/J158*(X158/H158),"0")</f>
        <v>0.16025641025641024</v>
      </c>
      <c r="BP158" s="64">
        <f>IFERROR(1/J158*(Y158/H158),"0")</f>
        <v>0.16025641025641024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25</v>
      </c>
      <c r="Y160" s="376">
        <f>IFERROR(Y158/H158,"0")+IFERROR(Y159/H159,"0")</f>
        <v>25</v>
      </c>
      <c r="Z160" s="376">
        <f>IFERROR(IF(Z158="",0,Z158),"0")+IFERROR(IF(Z159="",0,Z159),"0")</f>
        <v>0.18825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66</v>
      </c>
      <c r="Y161" s="376">
        <f>IFERROR(SUM(Y158:Y159),"0")</f>
        <v>66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45</v>
      </c>
      <c r="Y165" s="375">
        <f>IFERROR(IF(X165="",0,CEILING((X165/$H165),1)*$H165),"")</f>
        <v>45</v>
      </c>
      <c r="Z165" s="36">
        <f>IFERROR(IF(Y165=0,"",ROUNDUP(Y165/H165,0)*0.00753),"")</f>
        <v>0.11295000000000001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48</v>
      </c>
      <c r="BN165" s="64">
        <f>IFERROR(Y165*I165/H165,"0")</f>
        <v>48</v>
      </c>
      <c r="BO165" s="64">
        <f>IFERROR(1/J165*(X165/H165),"0")</f>
        <v>9.6153846153846145E-2</v>
      </c>
      <c r="BP165" s="64">
        <f>IFERROR(1/J165*(Y165/H165),"0")</f>
        <v>9.6153846153846145E-2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15</v>
      </c>
      <c r="Y167" s="376">
        <f>IFERROR(Y164/H164,"0")+IFERROR(Y165/H165,"0")+IFERROR(Y166/H166,"0")</f>
        <v>15</v>
      </c>
      <c r="Z167" s="376">
        <f>IFERROR(IF(Z164="",0,Z164),"0")+IFERROR(IF(Z165="",0,Z165),"0")+IFERROR(IF(Z166="",0,Z166),"0")</f>
        <v>0.11295000000000001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45</v>
      </c>
      <c r="Y168" s="376">
        <f>IFERROR(SUM(Y164:Y166),"0")</f>
        <v>45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40</v>
      </c>
      <c r="Y178" s="375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50</v>
      </c>
      <c r="Y180" s="375">
        <f>IFERROR(IF(X180="",0,CEILING((X180/$H180),1)*$H180),"")</f>
        <v>51</v>
      </c>
      <c r="Z180" s="36">
        <f>IFERROR(IF(Y180=0,"",ROUNDUP(Y180/H180,0)*0.00753),"")</f>
        <v>0.12801000000000001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54.533333333333331</v>
      </c>
      <c r="BN180" s="64">
        <f>IFERROR(Y180*I180/H180,"0")</f>
        <v>55.623999999999995</v>
      </c>
      <c r="BO180" s="64">
        <f>IFERROR(1/J180*(X180/H180),"0")</f>
        <v>0.10683760683760685</v>
      </c>
      <c r="BP180" s="64">
        <f>IFERROR(1/J180*(Y180/H180),"0")</f>
        <v>0.10897435897435898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21.428571428571431</v>
      </c>
      <c r="Y181" s="376">
        <f>IFERROR(Y178/H178,"0")+IFERROR(Y179/H179,"0")+IFERROR(Y180/H180,"0")</f>
        <v>22</v>
      </c>
      <c r="Z181" s="376">
        <f>IFERROR(IF(Z178="",0,Z178),"0")+IFERROR(IF(Z179="",0,Z179),"0")+IFERROR(IF(Z180="",0,Z180),"0")</f>
        <v>0.23676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90</v>
      </c>
      <c r="Y182" s="376">
        <f>IFERROR(SUM(Y178:Y180),"0")</f>
        <v>93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50</v>
      </c>
      <c r="Y188" s="375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105</v>
      </c>
      <c r="Y189" s="375">
        <f t="shared" si="26"/>
        <v>105</v>
      </c>
      <c r="Z189" s="36">
        <f>IFERROR(IF(Y189=0,"",ROUNDUP(Y189/H189,0)*0.00502),"")</f>
        <v>0.251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111.5</v>
      </c>
      <c r="BN189" s="64">
        <f t="shared" si="28"/>
        <v>111.5</v>
      </c>
      <c r="BO189" s="64">
        <f t="shared" si="29"/>
        <v>0.21367521367521369</v>
      </c>
      <c r="BP189" s="64">
        <f t="shared" si="30"/>
        <v>0.21367521367521369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140</v>
      </c>
      <c r="Y190" s="375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192.5</v>
      </c>
      <c r="Y191" s="375">
        <f t="shared" si="26"/>
        <v>193.20000000000002</v>
      </c>
      <c r="Z191" s="36">
        <f>IFERROR(IF(Y191=0,"",ROUNDUP(Y191/H191,0)*0.00502),"")</f>
        <v>0.46184000000000003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201.66666666666669</v>
      </c>
      <c r="BN191" s="64">
        <f t="shared" si="28"/>
        <v>202.40000000000003</v>
      </c>
      <c r="BO191" s="64">
        <f t="shared" si="29"/>
        <v>0.39173789173789175</v>
      </c>
      <c r="BP191" s="64">
        <f t="shared" si="30"/>
        <v>0.39316239316239321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232.14285714285714</v>
      </c>
      <c r="Y194" s="376">
        <f>IFERROR(Y186/H186,"0")+IFERROR(Y187/H187,"0")+IFERROR(Y188/H188,"0")+IFERROR(Y189/H189,"0")+IFERROR(Y190/H190,"0")+IFERROR(Y191/H191,"0")+IFERROR(Y192/H192,"0")+IFERROR(Y193/H193,"0")</f>
        <v>233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1.2299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537.5</v>
      </c>
      <c r="Y195" s="376">
        <f>IFERROR(SUM(Y186:Y193),"0")</f>
        <v>539.70000000000005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90</v>
      </c>
      <c r="Y209" s="375">
        <f t="shared" si="31"/>
        <v>91.800000000000011</v>
      </c>
      <c r="Z209" s="36">
        <f>IFERROR(IF(Y209=0,"",ROUNDUP(Y209/H209,0)*0.00937),"")</f>
        <v>0.15928999999999999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93.5</v>
      </c>
      <c r="BN209" s="64">
        <f t="shared" si="33"/>
        <v>95.37</v>
      </c>
      <c r="BO209" s="64">
        <f t="shared" si="34"/>
        <v>0.13888888888888887</v>
      </c>
      <c r="BP209" s="64">
        <f t="shared" si="35"/>
        <v>0.14166666666666666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170</v>
      </c>
      <c r="Y210" s="375">
        <f t="shared" si="31"/>
        <v>172.8</v>
      </c>
      <c r="Z210" s="36">
        <f>IFERROR(IF(Y210=0,"",ROUNDUP(Y210/H210,0)*0.00937),"")</f>
        <v>0.29984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176.61111111111111</v>
      </c>
      <c r="BN210" s="64">
        <f t="shared" si="33"/>
        <v>179.52</v>
      </c>
      <c r="BO210" s="64">
        <f t="shared" si="34"/>
        <v>0.26234567901234568</v>
      </c>
      <c r="BP210" s="64">
        <f t="shared" si="35"/>
        <v>0.26666666666666666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140</v>
      </c>
      <c r="Y211" s="375">
        <f t="shared" si="31"/>
        <v>140.4</v>
      </c>
      <c r="Z211" s="36">
        <f>IFERROR(IF(Y211=0,"",ROUNDUP(Y211/H211,0)*0.00937),"")</f>
        <v>0.24362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145.44444444444446</v>
      </c>
      <c r="BN211" s="64">
        <f t="shared" si="33"/>
        <v>145.86000000000001</v>
      </c>
      <c r="BO211" s="64">
        <f t="shared" si="34"/>
        <v>0.21604938271604937</v>
      </c>
      <c r="BP211" s="64">
        <f t="shared" si="35"/>
        <v>0.21666666666666667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96.296296296296291</v>
      </c>
      <c r="Y216" s="376">
        <f>IFERROR(Y208/H208,"0")+IFERROR(Y209/H209,"0")+IFERROR(Y210/H210,"0")+IFERROR(Y211/H211,"0")+IFERROR(Y212/H212,"0")+IFERROR(Y213/H213,"0")+IFERROR(Y214/H214,"0")+IFERROR(Y215/H215,"0")</f>
        <v>98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0.91826000000000008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520</v>
      </c>
      <c r="Y217" s="376">
        <f>IFERROR(SUM(Y208:Y215),"0")</f>
        <v>529.20000000000005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200</v>
      </c>
      <c r="Y222" s="375">
        <f t="shared" si="36"/>
        <v>200.1</v>
      </c>
      <c r="Z222" s="36">
        <f>IFERROR(IF(Y222=0,"",ROUNDUP(Y222/H222,0)*0.02175),"")</f>
        <v>0.50024999999999997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212.96551724137933</v>
      </c>
      <c r="BN222" s="64">
        <f t="shared" si="38"/>
        <v>213.072</v>
      </c>
      <c r="BO222" s="64">
        <f t="shared" si="39"/>
        <v>0.41050903119868637</v>
      </c>
      <c r="BP222" s="64">
        <f t="shared" si="40"/>
        <v>0.4107142857142857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320</v>
      </c>
      <c r="Y223" s="375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440</v>
      </c>
      <c r="Y225" s="375">
        <f t="shared" si="36"/>
        <v>441.59999999999997</v>
      </c>
      <c r="Z225" s="36">
        <f t="shared" si="41"/>
        <v>1.3855200000000001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489.86666666666673</v>
      </c>
      <c r="BN225" s="64">
        <f t="shared" si="38"/>
        <v>491.64799999999997</v>
      </c>
      <c r="BO225" s="64">
        <f t="shared" si="39"/>
        <v>1.1752136752136753</v>
      </c>
      <c r="BP225" s="64">
        <f t="shared" si="40"/>
        <v>1.1794871794871795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140</v>
      </c>
      <c r="Y228" s="375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280</v>
      </c>
      <c r="Y229" s="375">
        <f t="shared" si="36"/>
        <v>280.8</v>
      </c>
      <c r="Z229" s="36">
        <f t="shared" si="41"/>
        <v>0.88101000000000007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312.43333333333334</v>
      </c>
      <c r="BN229" s="64">
        <f t="shared" si="38"/>
        <v>313.32600000000002</v>
      </c>
      <c r="BO229" s="64">
        <f t="shared" si="39"/>
        <v>0.74786324786324787</v>
      </c>
      <c r="BP229" s="64">
        <f t="shared" si="40"/>
        <v>0.75000000000000011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514.65517241379314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517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4.2200699999999998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1380</v>
      </c>
      <c r="Y231" s="376">
        <f>IFERROR(SUM(Y219:Y229),"0")</f>
        <v>1385.6999999999998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52</v>
      </c>
      <c r="Y236" s="375">
        <f>IFERROR(IF(X236="",0,CEILING((X236/$H236),1)*$H236),"")</f>
        <v>52.8</v>
      </c>
      <c r="Z236" s="36">
        <f>IFERROR(IF(Y236=0,"",ROUNDUP(Y236/H236,0)*0.00753),"")</f>
        <v>0.16566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57.893333333333345</v>
      </c>
      <c r="BN236" s="64">
        <f>IFERROR(Y236*I236/H236,"0")</f>
        <v>58.784000000000006</v>
      </c>
      <c r="BO236" s="64">
        <f>IFERROR(1/J236*(X236/H236),"0")</f>
        <v>0.1388888888888889</v>
      </c>
      <c r="BP236" s="64">
        <f>IFERROR(1/J236*(Y236/H236),"0")</f>
        <v>0.14102564102564102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64</v>
      </c>
      <c r="Y237" s="375">
        <f>IFERROR(IF(X237="",0,CEILING((X237/$H237),1)*$H237),"")</f>
        <v>64.8</v>
      </c>
      <c r="Z237" s="36">
        <f>IFERROR(IF(Y237=0,"",ROUNDUP(Y237/H237,0)*0.00753),"")</f>
        <v>0.20331000000000002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71.253333333333345</v>
      </c>
      <c r="BN237" s="64">
        <f>IFERROR(Y237*I237/H237,"0")</f>
        <v>72.144000000000005</v>
      </c>
      <c r="BO237" s="64">
        <f>IFERROR(1/J237*(X237/H237),"0")</f>
        <v>0.17094017094017094</v>
      </c>
      <c r="BP237" s="64">
        <f>IFERROR(1/J237*(Y237/H237),"0")</f>
        <v>0.17307692307692307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48.333333333333336</v>
      </c>
      <c r="Y238" s="376">
        <f>IFERROR(Y233/H233,"0")+IFERROR(Y234/H234,"0")+IFERROR(Y235/H235,"0")+IFERROR(Y236/H236,"0")+IFERROR(Y237/H237,"0")</f>
        <v>49</v>
      </c>
      <c r="Z238" s="376">
        <f>IFERROR(IF(Z233="",0,Z233),"0")+IFERROR(IF(Z234="",0,Z234),"0")+IFERROR(IF(Z235="",0,Z235),"0")+IFERROR(IF(Z236="",0,Z236),"0")+IFERROR(IF(Z237="",0,Z237),"0")</f>
        <v>0.36897000000000002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116</v>
      </c>
      <c r="Y239" s="376">
        <f>IFERROR(SUM(Y233:Y237),"0")</f>
        <v>117.6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150</v>
      </c>
      <c r="Y246" s="375">
        <f t="shared" si="42"/>
        <v>150.79999999999998</v>
      </c>
      <c r="Z246" s="36">
        <f>IFERROR(IF(Y246=0,"",ROUNDUP(Y246/H246,0)*0.02175),"")</f>
        <v>0.28275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156.20689655172416</v>
      </c>
      <c r="BN246" s="64">
        <f t="shared" si="44"/>
        <v>157.04</v>
      </c>
      <c r="BO246" s="64">
        <f t="shared" si="45"/>
        <v>0.23091133004926107</v>
      </c>
      <c r="BP246" s="64">
        <f t="shared" si="46"/>
        <v>0.2321428571428571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12</v>
      </c>
      <c r="Y249" s="375">
        <f t="shared" si="42"/>
        <v>12</v>
      </c>
      <c r="Z249" s="36">
        <f>IFERROR(IF(Y249=0,"",ROUNDUP(Y249/H249,0)*0.00937),"")</f>
        <v>2.811E-2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12.72</v>
      </c>
      <c r="BN249" s="64">
        <f t="shared" si="44"/>
        <v>12.72</v>
      </c>
      <c r="BO249" s="64">
        <f t="shared" si="45"/>
        <v>2.5000000000000001E-2</v>
      </c>
      <c r="BP249" s="64">
        <f t="shared" si="46"/>
        <v>2.5000000000000001E-2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15.931034482758621</v>
      </c>
      <c r="Y250" s="376">
        <f>IFERROR(Y242/H242,"0")+IFERROR(Y243/H243,"0")+IFERROR(Y244/H244,"0")+IFERROR(Y245/H245,"0")+IFERROR(Y246/H246,"0")+IFERROR(Y247/H247,"0")+IFERROR(Y248/H248,"0")+IFERROR(Y249/H249,"0")</f>
        <v>15.999999999999998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0.31086000000000003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162</v>
      </c>
      <c r="Y251" s="376">
        <f>IFERROR(SUM(Y242:Y249),"0")</f>
        <v>162.79999999999998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60</v>
      </c>
      <c r="Y257" s="375">
        <f t="shared" si="47"/>
        <v>69.599999999999994</v>
      </c>
      <c r="Z257" s="36">
        <f>IFERROR(IF(Y257=0,"",ROUNDUP(Y257/H257,0)*0.02175),"")</f>
        <v>0.1305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62.482758620689651</v>
      </c>
      <c r="BN257" s="64">
        <f t="shared" si="49"/>
        <v>72.47999999999999</v>
      </c>
      <c r="BO257" s="64">
        <f t="shared" si="50"/>
        <v>9.2364532019704432E-2</v>
      </c>
      <c r="BP257" s="64">
        <f t="shared" si="51"/>
        <v>0.10714285714285714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56</v>
      </c>
      <c r="Y258" s="375">
        <f t="shared" si="47"/>
        <v>56</v>
      </c>
      <c r="Z258" s="36">
        <f>IFERROR(IF(Y258=0,"",ROUNDUP(Y258/H258,0)*0.00937),"")</f>
        <v>0.13117999999999999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59.36</v>
      </c>
      <c r="BN258" s="64">
        <f t="shared" si="49"/>
        <v>59.36</v>
      </c>
      <c r="BO258" s="64">
        <f t="shared" si="50"/>
        <v>0.11666666666666667</v>
      </c>
      <c r="BP258" s="64">
        <f t="shared" si="51"/>
        <v>0.11666666666666667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40</v>
      </c>
      <c r="Y261" s="375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33.482758620689651</v>
      </c>
      <c r="Y262" s="376">
        <f>IFERROR(Y254/H254,"0")+IFERROR(Y255/H255,"0")+IFERROR(Y256/H256,"0")+IFERROR(Y257/H257,"0")+IFERROR(Y258/H258,"0")+IFERROR(Y259/H259,"0")+IFERROR(Y260/H260,"0")+IFERROR(Y261/H261,"0")</f>
        <v>35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0.46412999999999999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206</v>
      </c>
      <c r="Y263" s="376">
        <f>IFERROR(SUM(Y254:Y261),"0")</f>
        <v>223.6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280</v>
      </c>
      <c r="Y289" s="375">
        <f>IFERROR(IF(X289="",0,CEILING((X289/$H289),1)*$H289),"")</f>
        <v>280.8</v>
      </c>
      <c r="Z289" s="36">
        <f>IFERROR(IF(Y289=0,"",ROUNDUP(Y289/H289,0)*0.00753),"")</f>
        <v>0.88101000000000007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311.73333333333341</v>
      </c>
      <c r="BN289" s="64">
        <f>IFERROR(Y289*I289/H289,"0")</f>
        <v>312.62400000000008</v>
      </c>
      <c r="BO289" s="64">
        <f>IFERROR(1/J289*(X289/H289),"0")</f>
        <v>0.74786324786324787</v>
      </c>
      <c r="BP289" s="64">
        <f>IFERROR(1/J289*(Y289/H289),"0")</f>
        <v>0.75000000000000011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360</v>
      </c>
      <c r="Y290" s="375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266.66666666666669</v>
      </c>
      <c r="Y292" s="376">
        <f>IFERROR(Y287/H287,"0")+IFERROR(Y288/H288,"0")+IFERROR(Y289/H289,"0")+IFERROR(Y290/H290,"0")+IFERROR(Y291/H291,"0")</f>
        <v>267</v>
      </c>
      <c r="Z292" s="376">
        <f>IFERROR(IF(Z287="",0,Z287),"0")+IFERROR(IF(Z288="",0,Z288),"0")+IFERROR(IF(Z289="",0,Z289),"0")+IFERROR(IF(Z290="",0,Z290),"0")+IFERROR(IF(Z291="",0,Z291),"0")</f>
        <v>2.01051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640</v>
      </c>
      <c r="Y293" s="376">
        <f>IFERROR(SUM(Y287:Y291),"0")</f>
        <v>640.79999999999995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140</v>
      </c>
      <c r="Y305" s="375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66.666666666666657</v>
      </c>
      <c r="Y307" s="376">
        <f>IFERROR(Y305/H305,"0")+IFERROR(Y306/H306,"0")</f>
        <v>67</v>
      </c>
      <c r="Z307" s="376">
        <f>IFERROR(IF(Z305="",0,Z305),"0")+IFERROR(IF(Z306="",0,Z306),"0")</f>
        <v>0.33634000000000003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140</v>
      </c>
      <c r="Y308" s="376">
        <f>IFERROR(SUM(Y305:Y306),"0")</f>
        <v>140.70000000000002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40</v>
      </c>
      <c r="Y337" s="375">
        <f>IFERROR(IF(X337="",0,CEILING((X337/$H337),1)*$H337),"")</f>
        <v>42</v>
      </c>
      <c r="Z337" s="36">
        <f>IFERROR(IF(Y337=0,"",ROUNDUP(Y337/H337,0)*0.02175),"")</f>
        <v>0.10874999999999999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42.685714285714283</v>
      </c>
      <c r="BN337" s="64">
        <f>IFERROR(Y337*I337/H337,"0")</f>
        <v>44.82</v>
      </c>
      <c r="BO337" s="64">
        <f>IFERROR(1/J337*(X337/H337),"0")</f>
        <v>8.5034013605442174E-2</v>
      </c>
      <c r="BP337" s="64">
        <f>IFERROR(1/J337*(Y337/H337),"0")</f>
        <v>8.9285714285714274E-2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350</v>
      </c>
      <c r="Y338" s="375">
        <f>IFERROR(IF(X338="",0,CEILING((X338/$H338),1)*$H338),"")</f>
        <v>351</v>
      </c>
      <c r="Z338" s="36">
        <f>IFERROR(IF(Y338=0,"",ROUNDUP(Y338/H338,0)*0.02175),"")</f>
        <v>0.9787499999999999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375.30769230769232</v>
      </c>
      <c r="BN338" s="64">
        <f>IFERROR(Y338*I338/H338,"0")</f>
        <v>376.38000000000005</v>
      </c>
      <c r="BO338" s="64">
        <f>IFERROR(1/J338*(X338/H338),"0")</f>
        <v>0.80128205128205132</v>
      </c>
      <c r="BP338" s="64">
        <f>IFERROR(1/J338*(Y338/H338),"0")</f>
        <v>0.80357142857142849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10</v>
      </c>
      <c r="Y339" s="375">
        <f>IFERROR(IF(X339="",0,CEILING((X339/$H339),1)*$H339),"")</f>
        <v>16.8</v>
      </c>
      <c r="Z339" s="36">
        <f>IFERROR(IF(Y339=0,"",ROUNDUP(Y339/H339,0)*0.02175),"")</f>
        <v>4.3499999999999997E-2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10.671428571428571</v>
      </c>
      <c r="BN339" s="64">
        <f>IFERROR(Y339*I339/H339,"0")</f>
        <v>17.928000000000001</v>
      </c>
      <c r="BO339" s="64">
        <f>IFERROR(1/J339*(X339/H339),"0")</f>
        <v>2.1258503401360544E-2</v>
      </c>
      <c r="BP339" s="64">
        <f>IFERROR(1/J339*(Y339/H339),"0")</f>
        <v>3.5714285714285712E-2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50.824175824175825</v>
      </c>
      <c r="Y340" s="376">
        <f>IFERROR(Y337/H337,"0")+IFERROR(Y338/H338,"0")+IFERROR(Y339/H339,"0")</f>
        <v>52</v>
      </c>
      <c r="Z340" s="376">
        <f>IFERROR(IF(Z337="",0,Z337),"0")+IFERROR(IF(Z338="",0,Z338),"0")+IFERROR(IF(Z339="",0,Z339),"0")</f>
        <v>1.131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400</v>
      </c>
      <c r="Y341" s="376">
        <f>IFERROR(SUM(Y337:Y339),"0")</f>
        <v>409.8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27</v>
      </c>
      <c r="Y357" s="375">
        <f>IFERROR(IF(X357="",0,CEILING((X357/$H357),1)*$H357),"")</f>
        <v>27</v>
      </c>
      <c r="Z357" s="36">
        <f>IFERROR(IF(Y357=0,"",ROUNDUP(Y357/H357,0)*0.00753),"")</f>
        <v>0.11295000000000001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30.72</v>
      </c>
      <c r="BN357" s="64">
        <f>IFERROR(Y357*I357/H357,"0")</f>
        <v>30.72</v>
      </c>
      <c r="BO357" s="64">
        <f>IFERROR(1/J357*(X357/H357),"0")</f>
        <v>9.6153846153846145E-2</v>
      </c>
      <c r="BP357" s="64">
        <f>IFERROR(1/J357*(Y357/H357),"0")</f>
        <v>9.6153846153846145E-2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15</v>
      </c>
      <c r="Y358" s="376">
        <f>IFERROR(Y357/H357,"0")</f>
        <v>15</v>
      </c>
      <c r="Z358" s="376">
        <f>IFERROR(IF(Z357="",0,Z357),"0")</f>
        <v>0.11295000000000001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27</v>
      </c>
      <c r="Y359" s="376">
        <f>IFERROR(SUM(Y357:Y357),"0")</f>
        <v>27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630</v>
      </c>
      <c r="Y362" s="375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350</v>
      </c>
      <c r="Y363" s="375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466.66666666666663</v>
      </c>
      <c r="Y364" s="376">
        <f>IFERROR(Y361/H361,"0")+IFERROR(Y362/H362,"0")+IFERROR(Y363/H363,"0")</f>
        <v>467</v>
      </c>
      <c r="Z364" s="376">
        <f>IFERROR(IF(Z361="",0,Z361),"0")+IFERROR(IF(Z362="",0,Z362),"0")+IFERROR(IF(Z363="",0,Z363),"0")</f>
        <v>3.5165100000000002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980</v>
      </c>
      <c r="Y365" s="376">
        <f>IFERROR(SUM(Y361:Y363),"0")</f>
        <v>980.7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1200</v>
      </c>
      <c r="Y370" s="375">
        <f t="shared" si="62"/>
        <v>1200</v>
      </c>
      <c r="Z370" s="36">
        <f>IFERROR(IF(Y370=0,"",ROUNDUP(Y370/H370,0)*0.02175),"")</f>
        <v>1.7399999999999998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1238.4000000000001</v>
      </c>
      <c r="BN370" s="64">
        <f t="shared" si="64"/>
        <v>1238.4000000000001</v>
      </c>
      <c r="BO370" s="64">
        <f t="shared" si="65"/>
        <v>1.6666666666666665</v>
      </c>
      <c r="BP370" s="64">
        <f t="shared" si="66"/>
        <v>1.6666666666666665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1400</v>
      </c>
      <c r="Y373" s="375">
        <f t="shared" si="62"/>
        <v>1410</v>
      </c>
      <c r="Z373" s="36">
        <f>IFERROR(IF(Y373=0,"",ROUNDUP(Y373/H373,0)*0.02175),"")</f>
        <v>2.0444999999999998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1444.8</v>
      </c>
      <c r="BN373" s="64">
        <f t="shared" si="64"/>
        <v>1455.12</v>
      </c>
      <c r="BO373" s="64">
        <f t="shared" si="65"/>
        <v>1.9444444444444442</v>
      </c>
      <c r="BP373" s="64">
        <f t="shared" si="66"/>
        <v>1.9583333333333333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15</v>
      </c>
      <c r="Y377" s="375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243</v>
      </c>
      <c r="Y378" s="376">
        <f>IFERROR(Y369/H369,"0")+IFERROR(Y370/H370,"0")+IFERROR(Y371/H371,"0")+IFERROR(Y372/H372,"0")+IFERROR(Y373/H373,"0")+IFERROR(Y374/H374,"0")+IFERROR(Y375/H375,"0")+IFERROR(Y376/H376,"0")+IFERROR(Y377/H377,"0")</f>
        <v>244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5.2698599999999995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3615</v>
      </c>
      <c r="Y379" s="376">
        <f>IFERROR(SUM(Y369:Y377),"0")</f>
        <v>3630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1100</v>
      </c>
      <c r="Y381" s="375">
        <f>IFERROR(IF(X381="",0,CEILING((X381/$H381),1)*$H381),"")</f>
        <v>1110</v>
      </c>
      <c r="Z381" s="36">
        <f>IFERROR(IF(Y381=0,"",ROUNDUP(Y381/H381,0)*0.02175),"")</f>
        <v>1.6094999999999999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1135.2</v>
      </c>
      <c r="BN381" s="64">
        <f>IFERROR(Y381*I381/H381,"0")</f>
        <v>1145.52</v>
      </c>
      <c r="BO381" s="64">
        <f>IFERROR(1/J381*(X381/H381),"0")</f>
        <v>1.5277777777777777</v>
      </c>
      <c r="BP381" s="64">
        <f>IFERROR(1/J381*(Y381/H381),"0")</f>
        <v>1.5416666666666665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12</v>
      </c>
      <c r="Y382" s="375">
        <f>IFERROR(IF(X382="",0,CEILING((X382/$H382),1)*$H382),"")</f>
        <v>12</v>
      </c>
      <c r="Z382" s="36">
        <f>IFERROR(IF(Y382=0,"",ROUNDUP(Y382/H382,0)*0.00937),"")</f>
        <v>2.811E-2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12.72</v>
      </c>
      <c r="BN382" s="64">
        <f>IFERROR(Y382*I382/H382,"0")</f>
        <v>12.72</v>
      </c>
      <c r="BO382" s="64">
        <f>IFERROR(1/J382*(X382/H382),"0")</f>
        <v>2.5000000000000001E-2</v>
      </c>
      <c r="BP382" s="64">
        <f>IFERROR(1/J382*(Y382/H382),"0")</f>
        <v>2.5000000000000001E-2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76.333333333333329</v>
      </c>
      <c r="Y383" s="376">
        <f>IFERROR(Y381/H381,"0")+IFERROR(Y382/H382,"0")</f>
        <v>77</v>
      </c>
      <c r="Z383" s="376">
        <f>IFERROR(IF(Z381="",0,Z381),"0")+IFERROR(IF(Z382="",0,Z382),"0")</f>
        <v>1.63761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1112</v>
      </c>
      <c r="Y384" s="376">
        <f>IFERROR(SUM(Y381:Y382),"0")</f>
        <v>1122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100</v>
      </c>
      <c r="Y388" s="375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12.820512820512821</v>
      </c>
      <c r="Y389" s="376">
        <f>IFERROR(Y386/H386,"0")+IFERROR(Y387/H387,"0")+IFERROR(Y388/H388,"0")</f>
        <v>13</v>
      </c>
      <c r="Z389" s="376">
        <f>IFERROR(IF(Z386="",0,Z386),"0")+IFERROR(IF(Z387="",0,Z387),"0")+IFERROR(IF(Z388="",0,Z388),"0")</f>
        <v>0.28275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100</v>
      </c>
      <c r="Y390" s="376">
        <f>IFERROR(SUM(Y386:Y388),"0")</f>
        <v>101.39999999999999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30</v>
      </c>
      <c r="Y392" s="375">
        <f>IFERROR(IF(X392="",0,CEILING((X392/$H392),1)*$H392),"")</f>
        <v>31.2</v>
      </c>
      <c r="Z392" s="36">
        <f>IFERROR(IF(Y392=0,"",ROUNDUP(Y392/H392,0)*0.02175),"")</f>
        <v>8.6999999999999994E-2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32.169230769230772</v>
      </c>
      <c r="BN392" s="64">
        <f>IFERROR(Y392*I392/H392,"0")</f>
        <v>33.456000000000003</v>
      </c>
      <c r="BO392" s="64">
        <f>IFERROR(1/J392*(X392/H392),"0")</f>
        <v>6.8681318681318673E-2</v>
      </c>
      <c r="BP392" s="64">
        <f>IFERROR(1/J392*(Y392/H392),"0")</f>
        <v>7.1428571428571425E-2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3.8461538461538463</v>
      </c>
      <c r="Y394" s="376">
        <f>IFERROR(Y392/H392,"0")+IFERROR(Y393/H393,"0")</f>
        <v>4</v>
      </c>
      <c r="Z394" s="376">
        <f>IFERROR(IF(Z392="",0,Z392),"0")+IFERROR(IF(Z393="",0,Z393),"0")</f>
        <v>8.6999999999999994E-2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30</v>
      </c>
      <c r="Y395" s="376">
        <f>IFERROR(SUM(Y392:Y393),"0")</f>
        <v>31.2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50</v>
      </c>
      <c r="Y400" s="375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4.166666666666667</v>
      </c>
      <c r="Y402" s="376">
        <f>IFERROR(Y398/H398,"0")+IFERROR(Y399/H399,"0")+IFERROR(Y400/H400,"0")+IFERROR(Y401/H401,"0")</f>
        <v>5</v>
      </c>
      <c r="Z402" s="376">
        <f>IFERROR(IF(Z398="",0,Z398),"0")+IFERROR(IF(Z399="",0,Z399),"0")+IFERROR(IF(Z400="",0,Z400),"0")+IFERROR(IF(Z401="",0,Z401),"0")</f>
        <v>0.10874999999999999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50</v>
      </c>
      <c r="Y403" s="376">
        <f>IFERROR(SUM(Y398:Y401),"0")</f>
        <v>60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30</v>
      </c>
      <c r="Y410" s="375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3.8461538461538463</v>
      </c>
      <c r="Y415" s="376">
        <f>IFERROR(Y410/H410,"0")+IFERROR(Y411/H411,"0")+IFERROR(Y412/H412,"0")+IFERROR(Y413/H413,"0")+IFERROR(Y414/H414,"0")</f>
        <v>4</v>
      </c>
      <c r="Z415" s="376">
        <f>IFERROR(IF(Z410="",0,Z410),"0")+IFERROR(IF(Z411="",0,Z411),"0")+IFERROR(IF(Z412="",0,Z412),"0")+IFERROR(IF(Z413="",0,Z413),"0")+IFERROR(IF(Z414="",0,Z414),"0")</f>
        <v>8.6999999999999994E-2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30</v>
      </c>
      <c r="Y416" s="376">
        <f>IFERROR(SUM(Y410:Y414),"0")</f>
        <v>31.2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50</v>
      </c>
      <c r="Y429" s="375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50</v>
      </c>
      <c r="Y431" s="375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77</v>
      </c>
      <c r="Y435" s="375">
        <f t="shared" si="67"/>
        <v>77.7</v>
      </c>
      <c r="Z435" s="36">
        <f t="shared" si="72"/>
        <v>0.18574000000000002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81.766666666666666</v>
      </c>
      <c r="BN435" s="64">
        <f t="shared" si="69"/>
        <v>82.51</v>
      </c>
      <c r="BO435" s="64">
        <f t="shared" si="70"/>
        <v>0.15669515669515671</v>
      </c>
      <c r="BP435" s="64">
        <f t="shared" si="71"/>
        <v>0.15811965811965814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35</v>
      </c>
      <c r="Y439" s="375">
        <f t="shared" si="67"/>
        <v>35.700000000000003</v>
      </c>
      <c r="Z439" s="36">
        <f t="shared" si="72"/>
        <v>8.5339999999999999E-2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37.166666666666664</v>
      </c>
      <c r="BN439" s="64">
        <f t="shared" si="69"/>
        <v>37.910000000000004</v>
      </c>
      <c r="BO439" s="64">
        <f t="shared" si="70"/>
        <v>7.1225071225071226E-2</v>
      </c>
      <c r="BP439" s="64">
        <f t="shared" si="71"/>
        <v>7.2649572649572655E-2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52.5</v>
      </c>
      <c r="Y444" s="375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112</v>
      </c>
      <c r="Y448" s="375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168.8095238095238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170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1.0818099999999999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376.5</v>
      </c>
      <c r="Y450" s="376">
        <f>IFERROR(SUM(Y428:Y448),"0")</f>
        <v>379.26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16.666666666666664</v>
      </c>
      <c r="Y472" s="376">
        <f>IFERROR(Y466/H466,"0")+IFERROR(Y467/H467,"0")+IFERROR(Y468/H468,"0")+IFERROR(Y469/H469,"0")+IFERROR(Y470/H470,"0")+IFERROR(Y471/H471,"0")</f>
        <v>17</v>
      </c>
      <c r="Z472" s="376">
        <f>IFERROR(IF(Z466="",0,Z466),"0")+IFERROR(IF(Z467="",0,Z467),"0")+IFERROR(IF(Z468="",0,Z468),"0")+IFERROR(IF(Z469="",0,Z469),"0")+IFERROR(IF(Z470="",0,Z470),"0")+IFERROR(IF(Z471="",0,Z471),"0")</f>
        <v>0.12801000000000001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70</v>
      </c>
      <c r="Y473" s="376">
        <f>IFERROR(SUM(Y466:Y471),"0")</f>
        <v>71.400000000000006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10</v>
      </c>
      <c r="Y482" s="375">
        <f>IFERROR(IF(X482="",0,CEILING((X482/$H482),1)*$H482),"")</f>
        <v>10.799999999999999</v>
      </c>
      <c r="Z482" s="36">
        <f>IFERROR(IF(Y482=0,"",ROUNDUP(Y482/H482,0)*0.00502),"")</f>
        <v>4.5179999999999998E-2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16.833333333333332</v>
      </c>
      <c r="BN482" s="64">
        <f>IFERROR(Y482*I482/H482,"0")</f>
        <v>18.18</v>
      </c>
      <c r="BO482" s="64">
        <f>IFERROR(1/J482*(X482/H482),"0")</f>
        <v>3.561253561253562E-2</v>
      </c>
      <c r="BP482" s="64">
        <f>IFERROR(1/J482*(Y482/H482),"0")</f>
        <v>3.8461538461538464E-2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8.3333333333333339</v>
      </c>
      <c r="Y483" s="376">
        <f>IFERROR(Y480/H480,"0")+IFERROR(Y481/H481,"0")+IFERROR(Y482/H482,"0")</f>
        <v>9</v>
      </c>
      <c r="Z483" s="376">
        <f>IFERROR(IF(Z480="",0,Z480),"0")+IFERROR(IF(Z481="",0,Z481),"0")+IFERROR(IF(Z482="",0,Z482),"0")</f>
        <v>4.5179999999999998E-2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10</v>
      </c>
      <c r="Y484" s="376">
        <f>IFERROR(SUM(Y480:Y482),"0")</f>
        <v>10.799999999999999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100</v>
      </c>
      <c r="Y493" s="375">
        <f t="shared" ref="Y493:Y501" si="78">IFERROR(IF(X493="",0,CEILING((X493/$H493),1)*$H493),"")</f>
        <v>100.32000000000001</v>
      </c>
      <c r="Z493" s="36">
        <f t="shared" ref="Z493:Z498" si="79">IFERROR(IF(Y493=0,"",ROUNDUP(Y493/H493,0)*0.01196),"")</f>
        <v>0.22724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106.81818181818181</v>
      </c>
      <c r="BN493" s="64">
        <f t="shared" ref="BN493:BN501" si="81">IFERROR(Y493*I493/H493,"0")</f>
        <v>107.16</v>
      </c>
      <c r="BO493" s="64">
        <f t="shared" ref="BO493:BO501" si="82">IFERROR(1/J493*(X493/H493),"0")</f>
        <v>0.18210955710955709</v>
      </c>
      <c r="BP493" s="64">
        <f t="shared" ref="BP493:BP501" si="83">IFERROR(1/J493*(Y493/H493),"0")</f>
        <v>0.18269230769230771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150</v>
      </c>
      <c r="Y496" s="375">
        <f t="shared" si="78"/>
        <v>153.12</v>
      </c>
      <c r="Z496" s="36">
        <f t="shared" si="79"/>
        <v>0.34683999999999998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160.22727272727272</v>
      </c>
      <c r="BN496" s="64">
        <f t="shared" si="81"/>
        <v>163.56</v>
      </c>
      <c r="BO496" s="64">
        <f t="shared" si="82"/>
        <v>0.27316433566433568</v>
      </c>
      <c r="BP496" s="64">
        <f t="shared" si="83"/>
        <v>0.27884615384615385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90</v>
      </c>
      <c r="Y498" s="375">
        <f t="shared" si="78"/>
        <v>95.04</v>
      </c>
      <c r="Z498" s="36">
        <f t="shared" si="79"/>
        <v>0.21528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96.136363636363626</v>
      </c>
      <c r="BN498" s="64">
        <f t="shared" si="81"/>
        <v>101.52000000000001</v>
      </c>
      <c r="BO498" s="64">
        <f t="shared" si="82"/>
        <v>0.16389860139860138</v>
      </c>
      <c r="BP498" s="64">
        <f t="shared" si="83"/>
        <v>0.17307692307692307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96</v>
      </c>
      <c r="Y499" s="375">
        <f t="shared" si="78"/>
        <v>97.2</v>
      </c>
      <c r="Z499" s="36">
        <f>IFERROR(IF(Y499=0,"",ROUNDUP(Y499/H499,0)*0.00937),"")</f>
        <v>0.25298999999999999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102.39999999999999</v>
      </c>
      <c r="BN499" s="64">
        <f t="shared" si="81"/>
        <v>103.67999999999999</v>
      </c>
      <c r="BO499" s="64">
        <f t="shared" si="82"/>
        <v>0.22222222222222221</v>
      </c>
      <c r="BP499" s="64">
        <f t="shared" si="83"/>
        <v>0.22500000000000001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180</v>
      </c>
      <c r="Y501" s="375">
        <f t="shared" si="78"/>
        <v>180</v>
      </c>
      <c r="Z501" s="36">
        <f>IFERROR(IF(Y501=0,"",ROUNDUP(Y501/H501,0)*0.00937),"")</f>
        <v>0.46849999999999997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191.99999999999997</v>
      </c>
      <c r="BN501" s="64">
        <f t="shared" si="81"/>
        <v>191.99999999999997</v>
      </c>
      <c r="BO501" s="64">
        <f t="shared" si="82"/>
        <v>0.41666666666666669</v>
      </c>
      <c r="BP501" s="64">
        <f t="shared" si="83"/>
        <v>0.41666666666666669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141.06060606060606</v>
      </c>
      <c r="Y502" s="376">
        <f>IFERROR(Y493/H493,"0")+IFERROR(Y494/H494,"0")+IFERROR(Y495/H495,"0")+IFERROR(Y496/H496,"0")+IFERROR(Y497/H497,"0")+IFERROR(Y498/H498,"0")+IFERROR(Y499/H499,"0")+IFERROR(Y500/H500,"0")+IFERROR(Y501/H501,"0")</f>
        <v>143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1.5108499999999998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616</v>
      </c>
      <c r="Y503" s="376">
        <f>IFERROR(SUM(Y493:Y501),"0")</f>
        <v>625.68000000000006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150</v>
      </c>
      <c r="Y505" s="375">
        <f>IFERROR(IF(X505="",0,CEILING((X505/$H505),1)*$H505),"")</f>
        <v>153.12</v>
      </c>
      <c r="Z505" s="36">
        <f>IFERROR(IF(Y505=0,"",ROUNDUP(Y505/H505,0)*0.01196),"")</f>
        <v>0.34683999999999998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160.22727272727272</v>
      </c>
      <c r="BN505" s="64">
        <f>IFERROR(Y505*I505/H505,"0")</f>
        <v>163.56</v>
      </c>
      <c r="BO505" s="64">
        <f>IFERROR(1/J505*(X505/H505),"0")</f>
        <v>0.27316433566433568</v>
      </c>
      <c r="BP505" s="64">
        <f>IFERROR(1/J505*(Y505/H505),"0")</f>
        <v>0.27884615384615385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28.409090909090907</v>
      </c>
      <c r="Y507" s="376">
        <f>IFERROR(Y505/H505,"0")+IFERROR(Y506/H506,"0")</f>
        <v>29</v>
      </c>
      <c r="Z507" s="376">
        <f>IFERROR(IF(Z505="",0,Z505),"0")+IFERROR(IF(Z506="",0,Z506),"0")</f>
        <v>0.34683999999999998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150</v>
      </c>
      <c r="Y508" s="376">
        <f>IFERROR(SUM(Y505:Y506),"0")</f>
        <v>153.12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70</v>
      </c>
      <c r="Y510" s="375">
        <f t="shared" ref="Y510:Y515" si="84">IFERROR(IF(X510="",0,CEILING((X510/$H510),1)*$H510),"")</f>
        <v>73.92</v>
      </c>
      <c r="Z510" s="36">
        <f>IFERROR(IF(Y510=0,"",ROUNDUP(Y510/H510,0)*0.01196),"")</f>
        <v>0.16744000000000001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74.772727272727266</v>
      </c>
      <c r="BN510" s="64">
        <f t="shared" ref="BN510:BN515" si="86">IFERROR(Y510*I510/H510,"0")</f>
        <v>78.959999999999994</v>
      </c>
      <c r="BO510" s="64">
        <f t="shared" ref="BO510:BO515" si="87">IFERROR(1/J510*(X510/H510),"0")</f>
        <v>0.12747668997668998</v>
      </c>
      <c r="BP510" s="64">
        <f t="shared" ref="BP510:BP515" si="88">IFERROR(1/J510*(Y510/H510),"0")</f>
        <v>0.13461538461538464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170</v>
      </c>
      <c r="Y512" s="375">
        <f t="shared" si="84"/>
        <v>174.24</v>
      </c>
      <c r="Z512" s="36">
        <f>IFERROR(IF(Y512=0,"",ROUNDUP(Y512/H512,0)*0.01196),"")</f>
        <v>0.39468000000000003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181.59090909090907</v>
      </c>
      <c r="BN512" s="64">
        <f t="shared" si="86"/>
        <v>186.12</v>
      </c>
      <c r="BO512" s="64">
        <f t="shared" si="87"/>
        <v>0.3095862470862471</v>
      </c>
      <c r="BP512" s="64">
        <f t="shared" si="88"/>
        <v>0.31730769230769235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30</v>
      </c>
      <c r="Y514" s="375">
        <f t="shared" si="84"/>
        <v>32.4</v>
      </c>
      <c r="Z514" s="36">
        <f>IFERROR(IF(Y514=0,"",ROUNDUP(Y514/H514,0)*0.00937),"")</f>
        <v>8.4330000000000002E-2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31.75</v>
      </c>
      <c r="BN514" s="64">
        <f t="shared" si="86"/>
        <v>34.29</v>
      </c>
      <c r="BO514" s="64">
        <f t="shared" si="87"/>
        <v>6.9444444444444448E-2</v>
      </c>
      <c r="BP514" s="64">
        <f t="shared" si="88"/>
        <v>7.4999999999999997E-2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60</v>
      </c>
      <c r="Y515" s="375">
        <f t="shared" si="84"/>
        <v>61.2</v>
      </c>
      <c r="Z515" s="36">
        <f>IFERROR(IF(Y515=0,"",ROUNDUP(Y515/H515,0)*0.00937),"")</f>
        <v>0.15928999999999999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63.5</v>
      </c>
      <c r="BN515" s="64">
        <f t="shared" si="86"/>
        <v>64.77000000000001</v>
      </c>
      <c r="BO515" s="64">
        <f t="shared" si="87"/>
        <v>0.1388888888888889</v>
      </c>
      <c r="BP515" s="64">
        <f t="shared" si="88"/>
        <v>0.14166666666666666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97.045454545454547</v>
      </c>
      <c r="Y516" s="376">
        <f>IFERROR(Y510/H510,"0")+IFERROR(Y511/H511,"0")+IFERROR(Y512/H512,"0")+IFERROR(Y513/H513,"0")+IFERROR(Y514/H514,"0")+IFERROR(Y515/H515,"0")</f>
        <v>101</v>
      </c>
      <c r="Z516" s="376">
        <f>IFERROR(IF(Z510="",0,Z510),"0")+IFERROR(IF(Z511="",0,Z511),"0")+IFERROR(IF(Z512="",0,Z512),"0")+IFERROR(IF(Z513="",0,Z513),"0")+IFERROR(IF(Z514="",0,Z514),"0")+IFERROR(IF(Z515="",0,Z515),"0")</f>
        <v>1.10436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448</v>
      </c>
      <c r="Y517" s="376">
        <f>IFERROR(SUM(Y510:Y515),"0")</f>
        <v>466.08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30</v>
      </c>
      <c r="Y533" s="375">
        <f t="shared" si="89"/>
        <v>36</v>
      </c>
      <c r="Z533" s="36">
        <f>IFERROR(IF(Y533=0,"",ROUNDUP(Y533/H533,0)*0.02175),"")</f>
        <v>6.5250000000000002E-2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31.200000000000003</v>
      </c>
      <c r="BN533" s="64">
        <f t="shared" si="91"/>
        <v>37.440000000000005</v>
      </c>
      <c r="BO533" s="64">
        <f t="shared" si="92"/>
        <v>4.4642857142857137E-2</v>
      </c>
      <c r="BP533" s="64">
        <f t="shared" si="93"/>
        <v>5.3571428571428568E-2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60</v>
      </c>
      <c r="Y534" s="375">
        <f t="shared" si="89"/>
        <v>64.800000000000011</v>
      </c>
      <c r="Z534" s="36">
        <f>IFERROR(IF(Y534=0,"",ROUNDUP(Y534/H534,0)*0.02175),"")</f>
        <v>0.1305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62.666666666666657</v>
      </c>
      <c r="BN534" s="64">
        <f t="shared" si="91"/>
        <v>67.680000000000007</v>
      </c>
      <c r="BO534" s="64">
        <f t="shared" si="92"/>
        <v>9.9206349206349201E-2</v>
      </c>
      <c r="BP534" s="64">
        <f t="shared" si="93"/>
        <v>0.10714285714285715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8.981481481481481</v>
      </c>
      <c r="Y538" s="376">
        <f>IFERROR(Y531/H531,"0")+IFERROR(Y532/H532,"0")+IFERROR(Y533/H533,"0")+IFERROR(Y534/H534,"0")+IFERROR(Y535/H535,"0")+IFERROR(Y536/H536,"0")+IFERROR(Y537/H537,"0")</f>
        <v>10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0.2175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100</v>
      </c>
      <c r="Y539" s="376">
        <f>IFERROR(SUM(Y531:Y537),"0")</f>
        <v>111.60000000000001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800</v>
      </c>
      <c r="Y557" s="375">
        <f>IFERROR(IF(X557="",0,CEILING((X557/$H557),1)*$H557),"")</f>
        <v>803.4</v>
      </c>
      <c r="Z557" s="36">
        <f>IFERROR(IF(Y557=0,"",ROUNDUP(Y557/H557,0)*0.02175),"")</f>
        <v>2.2402499999999996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857.84615384615392</v>
      </c>
      <c r="BN557" s="64">
        <f>IFERROR(Y557*I557/H557,"0")</f>
        <v>861.49200000000008</v>
      </c>
      <c r="BO557" s="64">
        <f>IFERROR(1/J557*(X557/H557),"0")</f>
        <v>1.8315018315018314</v>
      </c>
      <c r="BP557" s="64">
        <f>IFERROR(1/J557*(Y557/H557),"0")</f>
        <v>1.8392857142857142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102.56410256410257</v>
      </c>
      <c r="Y559" s="376">
        <f>IFERROR(Y557/H557,"0")+IFERROR(Y558/H558,"0")</f>
        <v>103</v>
      </c>
      <c r="Z559" s="376">
        <f>IFERROR(IF(Z557="",0,Z557),"0")+IFERROR(IF(Z558="",0,Z558),"0")</f>
        <v>2.2402499999999996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800</v>
      </c>
      <c r="Y560" s="376">
        <f>IFERROR(SUM(Y557:Y558),"0")</f>
        <v>803.4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10</v>
      </c>
      <c r="Y563" s="375">
        <f>IFERROR(IF(X563="",0,CEILING((X563/$H563),1)*$H563),"")</f>
        <v>15.6</v>
      </c>
      <c r="Z563" s="36">
        <f>IFERROR(IF(Y563=0,"",ROUNDUP(Y563/H563,0)*0.02175),"")</f>
        <v>4.3499999999999997E-2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10.615384615384615</v>
      </c>
      <c r="BN563" s="64">
        <f>IFERROR(Y563*I563/H563,"0")</f>
        <v>16.559999999999999</v>
      </c>
      <c r="BO563" s="64">
        <f>IFERROR(1/J563*(X563/H563),"0")</f>
        <v>2.2893772893772896E-2</v>
      </c>
      <c r="BP563" s="64">
        <f>IFERROR(1/J563*(Y563/H563),"0")</f>
        <v>3.5714285714285712E-2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10</v>
      </c>
      <c r="Y565" s="375">
        <f>IFERROR(IF(X565="",0,CEILING((X565/$H565),1)*$H565),"")</f>
        <v>15.6</v>
      </c>
      <c r="Z565" s="36">
        <f>IFERROR(IF(Y565=0,"",ROUNDUP(Y565/H565,0)*0.02175),"")</f>
        <v>4.3499999999999997E-2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10.615384615384615</v>
      </c>
      <c r="BN565" s="64">
        <f>IFERROR(Y565*I565/H565,"0")</f>
        <v>16.559999999999999</v>
      </c>
      <c r="BO565" s="64">
        <f>IFERROR(1/J565*(X565/H565),"0")</f>
        <v>2.2893772893772896E-2</v>
      </c>
      <c r="BP565" s="64">
        <f>IFERROR(1/J565*(Y565/H565),"0")</f>
        <v>3.5714285714285712E-2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2.5641025641025643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20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17014.3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17218.760000000002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18168.565343392231</v>
      </c>
      <c r="Y587" s="376">
        <f>IFERROR(SUM(BN22:BN583),"0")</f>
        <v>18385.451999999994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34</v>
      </c>
      <c r="Y588" s="38">
        <f>ROUNDUP(SUM(BP22:BP583),0)</f>
        <v>35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19018.565343392231</v>
      </c>
      <c r="Y589" s="376">
        <f>GrossWeightTotalR+PalletQtyTotalR*25</f>
        <v>19260.451999999994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3725.0136042118793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3758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39.554400000000015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391.20000000000005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900.30000000000018</v>
      </c>
      <c r="E596" s="46">
        <f>IFERROR(Y103*1,"0")+IFERROR(Y104*1,"0")+IFERROR(Y105*1,"0")+IFERROR(Y106*1,"0")+IFERROR(Y110*1,"0")+IFERROR(Y111*1,"0")+IFERROR(Y112*1,"0")+IFERROR(Y113*1,"0")+IFERROR(Y114*1,"0")</f>
        <v>1200.9000000000001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1569.3</v>
      </c>
      <c r="G596" s="46">
        <f>IFERROR(Y148*1,"0")+IFERROR(Y149*1,"0")+IFERROR(Y153*1,"0")+IFERROR(Y154*1,"0")+IFERROR(Y158*1,"0")+IFERROR(Y159*1,"0")</f>
        <v>196.4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138</v>
      </c>
      <c r="I596" s="46">
        <f>IFERROR(Y186*1,"0")+IFERROR(Y187*1,"0")+IFERROR(Y188*1,"0")+IFERROR(Y189*1,"0")+IFERROR(Y190*1,"0")+IFERROR(Y191*1,"0")+IFERROR(Y192*1,"0")+IFERROR(Y193*1,"0")</f>
        <v>539.70000000000005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2032.4999999999998</v>
      </c>
      <c r="K596" s="46">
        <f>IFERROR(Y242*1,"0")+IFERROR(Y243*1,"0")+IFERROR(Y244*1,"0")+IFERROR(Y245*1,"0")+IFERROR(Y246*1,"0")+IFERROR(Y247*1,"0")+IFERROR(Y248*1,"0")+IFERROR(Y249*1,"0")</f>
        <v>162.79999999999998</v>
      </c>
      <c r="L596" s="372"/>
      <c r="M596" s="46">
        <f>IFERROR(Y254*1,"0")+IFERROR(Y255*1,"0")+IFERROR(Y256*1,"0")+IFERROR(Y257*1,"0")+IFERROR(Y258*1,"0")+IFERROR(Y259*1,"0")+IFERROR(Y260*1,"0")+IFERROR(Y261*1,"0")</f>
        <v>223.6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640.79999999999995</v>
      </c>
      <c r="S596" s="46">
        <f>IFERROR(Y296*1,"0")</f>
        <v>0</v>
      </c>
      <c r="T596" s="46">
        <f>IFERROR(Y301*1,"0")+IFERROR(Y305*1,"0")+IFERROR(Y306*1,"0")</f>
        <v>140.70000000000002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409.8</v>
      </c>
      <c r="V596" s="46">
        <f>IFERROR(Y357*1,"0")+IFERROR(Y361*1,"0")+IFERROR(Y362*1,"0")+IFERROR(Y363*1,"0")</f>
        <v>1007.7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4884.5999999999995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91.2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385.26</v>
      </c>
      <c r="Z596" s="46">
        <f>IFERROR(Y462*1,"0")+IFERROR(Y466*1,"0")+IFERROR(Y467*1,"0")+IFERROR(Y468*1,"0")+IFERROR(Y469*1,"0")+IFERROR(Y470*1,"0")+IFERROR(Y471*1,"0")+IFERROR(Y475*1,"0")</f>
        <v>75.36</v>
      </c>
      <c r="AA596" s="46">
        <f>IFERROR(Y480*1,"0")+IFERROR(Y481*1,"0")+IFERROR(Y482*1,"0")</f>
        <v>10.799999999999999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1244.8800000000003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972.96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