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AE483C-EC5C-4557-9F8B-2AD3643ED9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Y479" i="1" s="1"/>
  <c r="P477" i="1"/>
  <c r="X475" i="1"/>
  <c r="X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BP453" i="1" s="1"/>
  <c r="P453" i="1"/>
  <c r="BO452" i="1"/>
  <c r="BM452" i="1"/>
  <c r="Y452" i="1"/>
  <c r="Y454" i="1" s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Y420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Y408" i="1" s="1"/>
  <c r="P404" i="1"/>
  <c r="X402" i="1"/>
  <c r="X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BP385" i="1" s="1"/>
  <c r="P385" i="1"/>
  <c r="X383" i="1"/>
  <c r="X382" i="1"/>
  <c r="BO381" i="1"/>
  <c r="BM381" i="1"/>
  <c r="Y381" i="1"/>
  <c r="BP381" i="1" s="1"/>
  <c r="P381" i="1"/>
  <c r="BO380" i="1"/>
  <c r="BM380" i="1"/>
  <c r="Y380" i="1"/>
  <c r="Y382" i="1" s="1"/>
  <c r="P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Y317" i="1" s="1"/>
  <c r="P310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Y307" i="1" s="1"/>
  <c r="P304" i="1"/>
  <c r="X302" i="1"/>
  <c r="X301" i="1"/>
  <c r="BO300" i="1"/>
  <c r="BM300" i="1"/>
  <c r="Y300" i="1"/>
  <c r="T612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Q612" i="1" s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X238" i="1"/>
  <c r="X237" i="1"/>
  <c r="BO236" i="1"/>
  <c r="BM236" i="1"/>
  <c r="Y236" i="1"/>
  <c r="BP236" i="1" s="1"/>
  <c r="P236" i="1"/>
  <c r="BO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X205" i="1"/>
  <c r="X204" i="1"/>
  <c r="BO203" i="1"/>
  <c r="BM203" i="1"/>
  <c r="Y203" i="1"/>
  <c r="BP203" i="1" s="1"/>
  <c r="P203" i="1"/>
  <c r="BO202" i="1"/>
  <c r="BM202" i="1"/>
  <c r="Y202" i="1"/>
  <c r="Y204" i="1" s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4" i="1"/>
  <c r="X193" i="1"/>
  <c r="BO192" i="1"/>
  <c r="BM192" i="1"/>
  <c r="Y192" i="1"/>
  <c r="BP192" i="1" s="1"/>
  <c r="P192" i="1"/>
  <c r="BO191" i="1"/>
  <c r="BM191" i="1"/>
  <c r="Y191" i="1"/>
  <c r="Z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606" i="1" s="1"/>
  <c r="BO22" i="1"/>
  <c r="BM22" i="1"/>
  <c r="Y22" i="1"/>
  <c r="Y23" i="1" s="1"/>
  <c r="P22" i="1"/>
  <c r="H10" i="1"/>
  <c r="A9" i="1"/>
  <c r="F10" i="1" s="1"/>
  <c r="D7" i="1"/>
  <c r="Q6" i="1"/>
  <c r="P2" i="1"/>
  <c r="Z57" i="1" l="1"/>
  <c r="BN57" i="1"/>
  <c r="Z85" i="1"/>
  <c r="BN85" i="1"/>
  <c r="Z158" i="1"/>
  <c r="BN158" i="1"/>
  <c r="Z211" i="1"/>
  <c r="BN211" i="1"/>
  <c r="Z255" i="1"/>
  <c r="BN255" i="1"/>
  <c r="Z330" i="1"/>
  <c r="BN330" i="1"/>
  <c r="Z453" i="1"/>
  <c r="BN453" i="1"/>
  <c r="Z527" i="1"/>
  <c r="BN527" i="1"/>
  <c r="Z31" i="1"/>
  <c r="BN31" i="1"/>
  <c r="Z32" i="1"/>
  <c r="BN32" i="1"/>
  <c r="Z33" i="1"/>
  <c r="BN33" i="1"/>
  <c r="Z104" i="1"/>
  <c r="BN104" i="1"/>
  <c r="Z137" i="1"/>
  <c r="BN137" i="1"/>
  <c r="Z171" i="1"/>
  <c r="BN171" i="1"/>
  <c r="Z192" i="1"/>
  <c r="BN192" i="1"/>
  <c r="Z223" i="1"/>
  <c r="BN223" i="1"/>
  <c r="Y237" i="1"/>
  <c r="Z244" i="1"/>
  <c r="BN244" i="1"/>
  <c r="Z268" i="1"/>
  <c r="BN268" i="1"/>
  <c r="Z316" i="1"/>
  <c r="BN316" i="1"/>
  <c r="Z344" i="1"/>
  <c r="BN344" i="1"/>
  <c r="Z385" i="1"/>
  <c r="BN385" i="1"/>
  <c r="Y388" i="1"/>
  <c r="Z405" i="1"/>
  <c r="BN405" i="1"/>
  <c r="Z411" i="1"/>
  <c r="BN411" i="1"/>
  <c r="Z441" i="1"/>
  <c r="BN441" i="1"/>
  <c r="Z470" i="1"/>
  <c r="BN470" i="1"/>
  <c r="Z513" i="1"/>
  <c r="BN513" i="1"/>
  <c r="Z537" i="1"/>
  <c r="BN537" i="1"/>
  <c r="BP259" i="1"/>
  <c r="BN259" i="1"/>
  <c r="Z259" i="1"/>
  <c r="BP312" i="1"/>
  <c r="BN312" i="1"/>
  <c r="Z312" i="1"/>
  <c r="BP336" i="1"/>
  <c r="BN336" i="1"/>
  <c r="Z336" i="1"/>
  <c r="BP375" i="1"/>
  <c r="BN375" i="1"/>
  <c r="Z375" i="1"/>
  <c r="BP397" i="1"/>
  <c r="BN397" i="1"/>
  <c r="Z397" i="1"/>
  <c r="BP437" i="1"/>
  <c r="BN437" i="1"/>
  <c r="Z437" i="1"/>
  <c r="BP459" i="1"/>
  <c r="BN459" i="1"/>
  <c r="Z459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X602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68" i="1"/>
  <c r="BN68" i="1"/>
  <c r="Y74" i="1"/>
  <c r="Z77" i="1"/>
  <c r="BN77" i="1"/>
  <c r="Y80" i="1"/>
  <c r="Y88" i="1"/>
  <c r="Z91" i="1"/>
  <c r="BN91" i="1"/>
  <c r="Y94" i="1"/>
  <c r="Z112" i="1"/>
  <c r="BN112" i="1"/>
  <c r="F612" i="1"/>
  <c r="Z133" i="1"/>
  <c r="BN133" i="1"/>
  <c r="Z148" i="1"/>
  <c r="BN148" i="1"/>
  <c r="Z165" i="1"/>
  <c r="BN165" i="1"/>
  <c r="Y174" i="1"/>
  <c r="Z177" i="1"/>
  <c r="BN177" i="1"/>
  <c r="Y180" i="1"/>
  <c r="Z189" i="1"/>
  <c r="Z193" i="1" s="1"/>
  <c r="BN189" i="1"/>
  <c r="Z203" i="1"/>
  <c r="BN203" i="1"/>
  <c r="Z207" i="1"/>
  <c r="BN207" i="1"/>
  <c r="Z219" i="1"/>
  <c r="BN219" i="1"/>
  <c r="Z227" i="1"/>
  <c r="BN227" i="1"/>
  <c r="BP235" i="1"/>
  <c r="BN235" i="1"/>
  <c r="BP248" i="1"/>
  <c r="BN248" i="1"/>
  <c r="Z248" i="1"/>
  <c r="BP287" i="1"/>
  <c r="BN287" i="1"/>
  <c r="Z287" i="1"/>
  <c r="BP322" i="1"/>
  <c r="BN322" i="1"/>
  <c r="Z322" i="1"/>
  <c r="BP361" i="1"/>
  <c r="BN361" i="1"/>
  <c r="Z361" i="1"/>
  <c r="BP391" i="1"/>
  <c r="BN391" i="1"/>
  <c r="Z391" i="1"/>
  <c r="BP429" i="1"/>
  <c r="BN429" i="1"/>
  <c r="Z429" i="1"/>
  <c r="BP445" i="1"/>
  <c r="BN445" i="1"/>
  <c r="Z445" i="1"/>
  <c r="BP478" i="1"/>
  <c r="BN478" i="1"/>
  <c r="Z478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7" i="1"/>
  <c r="BN517" i="1"/>
  <c r="Z517" i="1"/>
  <c r="Y576" i="1"/>
  <c r="Y575" i="1"/>
  <c r="BP573" i="1"/>
  <c r="BN573" i="1"/>
  <c r="Z573" i="1"/>
  <c r="Z575" i="1" s="1"/>
  <c r="K612" i="1"/>
  <c r="O612" i="1"/>
  <c r="Y334" i="1"/>
  <c r="Y394" i="1"/>
  <c r="Y402" i="1"/>
  <c r="Y494" i="1"/>
  <c r="BP413" i="1"/>
  <c r="BN413" i="1"/>
  <c r="Z413" i="1"/>
  <c r="BP435" i="1"/>
  <c r="BN435" i="1"/>
  <c r="Z435" i="1"/>
  <c r="BP443" i="1"/>
  <c r="BN443" i="1"/>
  <c r="Z443" i="1"/>
  <c r="Y461" i="1"/>
  <c r="BP457" i="1"/>
  <c r="BN457" i="1"/>
  <c r="Z457" i="1"/>
  <c r="BP472" i="1"/>
  <c r="BN472" i="1"/>
  <c r="Z472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612" i="1"/>
  <c r="Z110" i="1"/>
  <c r="BN110" i="1"/>
  <c r="Z119" i="1"/>
  <c r="BN119" i="1"/>
  <c r="Z127" i="1"/>
  <c r="BN127" i="1"/>
  <c r="Y138" i="1"/>
  <c r="Z135" i="1"/>
  <c r="BN135" i="1"/>
  <c r="Z141" i="1"/>
  <c r="BN141" i="1"/>
  <c r="BP141" i="1"/>
  <c r="Y144" i="1"/>
  <c r="G612" i="1"/>
  <c r="Z152" i="1"/>
  <c r="BN152" i="1"/>
  <c r="BP152" i="1"/>
  <c r="Y155" i="1"/>
  <c r="Z163" i="1"/>
  <c r="BN163" i="1"/>
  <c r="Y166" i="1"/>
  <c r="Z169" i="1"/>
  <c r="BN169" i="1"/>
  <c r="BP169" i="1"/>
  <c r="Z173" i="1"/>
  <c r="BN173" i="1"/>
  <c r="Y181" i="1"/>
  <c r="Z179" i="1"/>
  <c r="BN179" i="1"/>
  <c r="Z187" i="1"/>
  <c r="BN187" i="1"/>
  <c r="Z197" i="1"/>
  <c r="BN197" i="1"/>
  <c r="Z209" i="1"/>
  <c r="BN209" i="1"/>
  <c r="Z213" i="1"/>
  <c r="BN213" i="1"/>
  <c r="Y229" i="1"/>
  <c r="Z221" i="1"/>
  <c r="BN221" i="1"/>
  <c r="Z225" i="1"/>
  <c r="BN225" i="1"/>
  <c r="Z233" i="1"/>
  <c r="BN233" i="1"/>
  <c r="Z242" i="1"/>
  <c r="BN242" i="1"/>
  <c r="Z246" i="1"/>
  <c r="BN246" i="1"/>
  <c r="Z253" i="1"/>
  <c r="BN253" i="1"/>
  <c r="Z257" i="1"/>
  <c r="BN257" i="1"/>
  <c r="Z266" i="1"/>
  <c r="BN266" i="1"/>
  <c r="Z280" i="1"/>
  <c r="BN280" i="1"/>
  <c r="R612" i="1"/>
  <c r="Z289" i="1"/>
  <c r="BN289" i="1"/>
  <c r="Z310" i="1"/>
  <c r="BN310" i="1"/>
  <c r="BP310" i="1"/>
  <c r="Z314" i="1"/>
  <c r="BN314" i="1"/>
  <c r="Z320" i="1"/>
  <c r="BN320" i="1"/>
  <c r="BP320" i="1"/>
  <c r="Z328" i="1"/>
  <c r="BN328" i="1"/>
  <c r="Z332" i="1"/>
  <c r="BN332" i="1"/>
  <c r="Z338" i="1"/>
  <c r="BN338" i="1"/>
  <c r="Z350" i="1"/>
  <c r="BN350" i="1"/>
  <c r="Z369" i="1"/>
  <c r="BN369" i="1"/>
  <c r="Z373" i="1"/>
  <c r="BN373" i="1"/>
  <c r="Z381" i="1"/>
  <c r="BN381" i="1"/>
  <c r="Y389" i="1"/>
  <c r="Z387" i="1"/>
  <c r="BN387" i="1"/>
  <c r="Y393" i="1"/>
  <c r="Z399" i="1"/>
  <c r="BN399" i="1"/>
  <c r="BP431" i="1"/>
  <c r="BN431" i="1"/>
  <c r="Z431" i="1"/>
  <c r="BP439" i="1"/>
  <c r="BN439" i="1"/>
  <c r="Z439" i="1"/>
  <c r="BP447" i="1"/>
  <c r="BN447" i="1"/>
  <c r="Z447" i="1"/>
  <c r="Z612" i="1"/>
  <c r="Y465" i="1"/>
  <c r="BP464" i="1"/>
  <c r="BN464" i="1"/>
  <c r="Z464" i="1"/>
  <c r="Z465" i="1" s="1"/>
  <c r="BP468" i="1"/>
  <c r="BN468" i="1"/>
  <c r="Z468" i="1"/>
  <c r="BP493" i="1"/>
  <c r="BN493" i="1"/>
  <c r="Z493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Z588" i="1" s="1"/>
  <c r="Y416" i="1"/>
  <c r="Y612" i="1"/>
  <c r="Y450" i="1"/>
  <c r="Y460" i="1"/>
  <c r="H9" i="1"/>
  <c r="A10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BN69" i="1"/>
  <c r="BP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Z142" i="1"/>
  <c r="BN142" i="1"/>
  <c r="BP142" i="1"/>
  <c r="Z147" i="1"/>
  <c r="BN147" i="1"/>
  <c r="BP147" i="1"/>
  <c r="Y150" i="1"/>
  <c r="Z153" i="1"/>
  <c r="BN153" i="1"/>
  <c r="BP153" i="1"/>
  <c r="Z157" i="1"/>
  <c r="Z159" i="1" s="1"/>
  <c r="BN157" i="1"/>
  <c r="BP157" i="1"/>
  <c r="Y160" i="1"/>
  <c r="H612" i="1"/>
  <c r="Z164" i="1"/>
  <c r="BN164" i="1"/>
  <c r="BP164" i="1"/>
  <c r="Y167" i="1"/>
  <c r="Z170" i="1"/>
  <c r="BN170" i="1"/>
  <c r="Z172" i="1"/>
  <c r="BN172" i="1"/>
  <c r="Y175" i="1"/>
  <c r="Z178" i="1"/>
  <c r="BN178" i="1"/>
  <c r="BP178" i="1"/>
  <c r="I612" i="1"/>
  <c r="Y194" i="1"/>
  <c r="Z186" i="1"/>
  <c r="BN186" i="1"/>
  <c r="Z188" i="1"/>
  <c r="BN188" i="1"/>
  <c r="Z190" i="1"/>
  <c r="BN190" i="1"/>
  <c r="BP191" i="1"/>
  <c r="BN191" i="1"/>
  <c r="Y193" i="1"/>
  <c r="BP198" i="1"/>
  <c r="BN198" i="1"/>
  <c r="Z198" i="1"/>
  <c r="Y200" i="1"/>
  <c r="Y205" i="1"/>
  <c r="BP202" i="1"/>
  <c r="BN202" i="1"/>
  <c r="Z202" i="1"/>
  <c r="Y215" i="1"/>
  <c r="BP210" i="1"/>
  <c r="BN210" i="1"/>
  <c r="Z210" i="1"/>
  <c r="F9" i="1"/>
  <c r="J9" i="1"/>
  <c r="Y107" i="1"/>
  <c r="Y124" i="1"/>
  <c r="Y149" i="1"/>
  <c r="BP208" i="1"/>
  <c r="BN208" i="1"/>
  <c r="Z208" i="1"/>
  <c r="Y216" i="1"/>
  <c r="BP212" i="1"/>
  <c r="BN212" i="1"/>
  <c r="Z212" i="1"/>
  <c r="Y230" i="1"/>
  <c r="Y238" i="1"/>
  <c r="Y249" i="1"/>
  <c r="Y262" i="1"/>
  <c r="Y271" i="1"/>
  <c r="Y276" i="1"/>
  <c r="Y283" i="1"/>
  <c r="Y292" i="1"/>
  <c r="Y297" i="1"/>
  <c r="Y302" i="1"/>
  <c r="Y306" i="1"/>
  <c r="Y325" i="1"/>
  <c r="Y333" i="1"/>
  <c r="BP337" i="1"/>
  <c r="BN337" i="1"/>
  <c r="Z337" i="1"/>
  <c r="BP343" i="1"/>
  <c r="BN343" i="1"/>
  <c r="Z343" i="1"/>
  <c r="BP351" i="1"/>
  <c r="BN351" i="1"/>
  <c r="Z351" i="1"/>
  <c r="Y353" i="1"/>
  <c r="V612" i="1"/>
  <c r="Y357" i="1"/>
  <c r="BP356" i="1"/>
  <c r="BN356" i="1"/>
  <c r="Z356" i="1"/>
  <c r="Z357" i="1" s="1"/>
  <c r="Y358" i="1"/>
  <c r="Y363" i="1"/>
  <c r="BP360" i="1"/>
  <c r="BN360" i="1"/>
  <c r="Z360" i="1"/>
  <c r="BP370" i="1"/>
  <c r="BN370" i="1"/>
  <c r="Z370" i="1"/>
  <c r="J612" i="1"/>
  <c r="Y199" i="1"/>
  <c r="Z214" i="1"/>
  <c r="BN214" i="1"/>
  <c r="Z218" i="1"/>
  <c r="BN218" i="1"/>
  <c r="BP218" i="1"/>
  <c r="Z220" i="1"/>
  <c r="BN220" i="1"/>
  <c r="Z222" i="1"/>
  <c r="BN222" i="1"/>
  <c r="Z224" i="1"/>
  <c r="BN224" i="1"/>
  <c r="Z226" i="1"/>
  <c r="BN226" i="1"/>
  <c r="Z228" i="1"/>
  <c r="BN228" i="1"/>
  <c r="Z232" i="1"/>
  <c r="BN232" i="1"/>
  <c r="BP232" i="1"/>
  <c r="Z234" i="1"/>
  <c r="BN234" i="1"/>
  <c r="Z236" i="1"/>
  <c r="BN236" i="1"/>
  <c r="Z241" i="1"/>
  <c r="BN241" i="1"/>
  <c r="BP241" i="1"/>
  <c r="Z243" i="1"/>
  <c r="BN243" i="1"/>
  <c r="Z245" i="1"/>
  <c r="BN245" i="1"/>
  <c r="Z247" i="1"/>
  <c r="BN247" i="1"/>
  <c r="Y250" i="1"/>
  <c r="M612" i="1"/>
  <c r="Z254" i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Y270" i="1"/>
  <c r="Z274" i="1"/>
  <c r="Z275" i="1" s="1"/>
  <c r="BN274" i="1"/>
  <c r="BP274" i="1"/>
  <c r="Y275" i="1"/>
  <c r="Z279" i="1"/>
  <c r="BN279" i="1"/>
  <c r="BP279" i="1"/>
  <c r="Z281" i="1"/>
  <c r="BN281" i="1"/>
  <c r="Y282" i="1"/>
  <c r="Z286" i="1"/>
  <c r="BN286" i="1"/>
  <c r="BP286" i="1"/>
  <c r="Z288" i="1"/>
  <c r="BN288" i="1"/>
  <c r="Z290" i="1"/>
  <c r="BN290" i="1"/>
  <c r="Y291" i="1"/>
  <c r="Z295" i="1"/>
  <c r="Z296" i="1" s="1"/>
  <c r="BN295" i="1"/>
  <c r="BP295" i="1"/>
  <c r="Y296" i="1"/>
  <c r="Z300" i="1"/>
  <c r="Z301" i="1" s="1"/>
  <c r="BN300" i="1"/>
  <c r="BP300" i="1"/>
  <c r="Y301" i="1"/>
  <c r="Z304" i="1"/>
  <c r="Z306" i="1" s="1"/>
  <c r="BN304" i="1"/>
  <c r="BP304" i="1"/>
  <c r="U612" i="1"/>
  <c r="Z311" i="1"/>
  <c r="BN311" i="1"/>
  <c r="Z313" i="1"/>
  <c r="BN313" i="1"/>
  <c r="Z315" i="1"/>
  <c r="BN315" i="1"/>
  <c r="Y318" i="1"/>
  <c r="Z321" i="1"/>
  <c r="BN321" i="1"/>
  <c r="Z323" i="1"/>
  <c r="BN323" i="1"/>
  <c r="Z327" i="1"/>
  <c r="BN327" i="1"/>
  <c r="BP327" i="1"/>
  <c r="Z329" i="1"/>
  <c r="BN329" i="1"/>
  <c r="Z331" i="1"/>
  <c r="BN331" i="1"/>
  <c r="Y340" i="1"/>
  <c r="Y339" i="1"/>
  <c r="Y346" i="1"/>
  <c r="BP342" i="1"/>
  <c r="BN342" i="1"/>
  <c r="Z342" i="1"/>
  <c r="BP345" i="1"/>
  <c r="BN345" i="1"/>
  <c r="Z345" i="1"/>
  <c r="Y347" i="1"/>
  <c r="Y352" i="1"/>
  <c r="BP349" i="1"/>
  <c r="BN349" i="1"/>
  <c r="Z349" i="1"/>
  <c r="BP362" i="1"/>
  <c r="BN362" i="1"/>
  <c r="Z362" i="1"/>
  <c r="Y364" i="1"/>
  <c r="W612" i="1"/>
  <c r="Y378" i="1"/>
  <c r="Y377" i="1"/>
  <c r="BP368" i="1"/>
  <c r="BN368" i="1"/>
  <c r="Z368" i="1"/>
  <c r="BP372" i="1"/>
  <c r="BN372" i="1"/>
  <c r="Z372" i="1"/>
  <c r="Z374" i="1"/>
  <c r="BN374" i="1"/>
  <c r="Z376" i="1"/>
  <c r="BN376" i="1"/>
  <c r="Z380" i="1"/>
  <c r="BN380" i="1"/>
  <c r="BP380" i="1"/>
  <c r="Y383" i="1"/>
  <c r="Z386" i="1"/>
  <c r="Z388" i="1" s="1"/>
  <c r="BN386" i="1"/>
  <c r="BP386" i="1"/>
  <c r="Z392" i="1"/>
  <c r="BN392" i="1"/>
  <c r="BP392" i="1"/>
  <c r="X612" i="1"/>
  <c r="Z398" i="1"/>
  <c r="BN398" i="1"/>
  <c r="BP398" i="1"/>
  <c r="Z400" i="1"/>
  <c r="BN400" i="1"/>
  <c r="Y401" i="1"/>
  <c r="Z404" i="1"/>
  <c r="BN404" i="1"/>
  <c r="BP404" i="1"/>
  <c r="Z406" i="1"/>
  <c r="BN406" i="1"/>
  <c r="Y407" i="1"/>
  <c r="Z410" i="1"/>
  <c r="BN410" i="1"/>
  <c r="BP410" i="1"/>
  <c r="Z412" i="1"/>
  <c r="BN412" i="1"/>
  <c r="Z414" i="1"/>
  <c r="BN414" i="1"/>
  <c r="Y415" i="1"/>
  <c r="Z418" i="1"/>
  <c r="Z419" i="1" s="1"/>
  <c r="BN418" i="1"/>
  <c r="BP418" i="1"/>
  <c r="Y419" i="1"/>
  <c r="Z424" i="1"/>
  <c r="Z425" i="1" s="1"/>
  <c r="BN424" i="1"/>
  <c r="BP424" i="1"/>
  <c r="Y425" i="1"/>
  <c r="Z428" i="1"/>
  <c r="BN428" i="1"/>
  <c r="BP428" i="1"/>
  <c r="Z430" i="1"/>
  <c r="BN430" i="1"/>
  <c r="Z432" i="1"/>
  <c r="BN432" i="1"/>
  <c r="Z434" i="1"/>
  <c r="BN434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8" i="1"/>
  <c r="BN448" i="1"/>
  <c r="Y449" i="1"/>
  <c r="Z452" i="1"/>
  <c r="BN452" i="1"/>
  <c r="BP452" i="1"/>
  <c r="Y455" i="1"/>
  <c r="Z458" i="1"/>
  <c r="BN458" i="1"/>
  <c r="BP458" i="1"/>
  <c r="Y466" i="1"/>
  <c r="Y474" i="1"/>
  <c r="Z469" i="1"/>
  <c r="BN469" i="1"/>
  <c r="Z471" i="1"/>
  <c r="BN471" i="1"/>
  <c r="Z473" i="1"/>
  <c r="BN473" i="1"/>
  <c r="Y475" i="1"/>
  <c r="Y480" i="1"/>
  <c r="BP477" i="1"/>
  <c r="BN477" i="1"/>
  <c r="Z477" i="1"/>
  <c r="AB612" i="1"/>
  <c r="Y501" i="1"/>
  <c r="BP498" i="1"/>
  <c r="BN498" i="1"/>
  <c r="Z498" i="1"/>
  <c r="Z500" i="1" s="1"/>
  <c r="BP512" i="1"/>
  <c r="BN512" i="1"/>
  <c r="Z512" i="1"/>
  <c r="BP516" i="1"/>
  <c r="BN516" i="1"/>
  <c r="Z516" i="1"/>
  <c r="BP528" i="1"/>
  <c r="BN528" i="1"/>
  <c r="Z528" i="1"/>
  <c r="Y532" i="1"/>
  <c r="BP536" i="1"/>
  <c r="BN536" i="1"/>
  <c r="Z536" i="1"/>
  <c r="Z538" i="1" s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Y426" i="1"/>
  <c r="BP492" i="1"/>
  <c r="BN492" i="1"/>
  <c r="Z492" i="1"/>
  <c r="Y500" i="1"/>
  <c r="BP510" i="1"/>
  <c r="BN510" i="1"/>
  <c r="Z510" i="1"/>
  <c r="BP514" i="1"/>
  <c r="BN514" i="1"/>
  <c r="Z514" i="1"/>
  <c r="Y518" i="1"/>
  <c r="BP522" i="1"/>
  <c r="BN522" i="1"/>
  <c r="Z522" i="1"/>
  <c r="Y524" i="1"/>
  <c r="Y533" i="1"/>
  <c r="BP526" i="1"/>
  <c r="BN526" i="1"/>
  <c r="Z526" i="1"/>
  <c r="BP530" i="1"/>
  <c r="BN530" i="1"/>
  <c r="Z530" i="1"/>
  <c r="Y539" i="1"/>
  <c r="Y538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494" i="1" l="1"/>
  <c r="Z460" i="1"/>
  <c r="Z454" i="1"/>
  <c r="Z393" i="1"/>
  <c r="Z204" i="1"/>
  <c r="Z149" i="1"/>
  <c r="Z93" i="1"/>
  <c r="Z523" i="1"/>
  <c r="Z479" i="1"/>
  <c r="Z401" i="1"/>
  <c r="Z382" i="1"/>
  <c r="Z352" i="1"/>
  <c r="Z346" i="1"/>
  <c r="Z333" i="1"/>
  <c r="Z237" i="1"/>
  <c r="Z339" i="1"/>
  <c r="Z199" i="1"/>
  <c r="Z180" i="1"/>
  <c r="Z143" i="1"/>
  <c r="Z138" i="1"/>
  <c r="Z129" i="1"/>
  <c r="Z123" i="1"/>
  <c r="Z114" i="1"/>
  <c r="Z106" i="1"/>
  <c r="Z99" i="1"/>
  <c r="Z74" i="1"/>
  <c r="Z36" i="1"/>
  <c r="Z474" i="1"/>
  <c r="Z324" i="1"/>
  <c r="Z261" i="1"/>
  <c r="Y606" i="1"/>
  <c r="Y603" i="1"/>
  <c r="Z532" i="1"/>
  <c r="Z518" i="1"/>
  <c r="Z317" i="1"/>
  <c r="Y604" i="1"/>
  <c r="Z215" i="1"/>
  <c r="Z174" i="1"/>
  <c r="Z166" i="1"/>
  <c r="Z154" i="1"/>
  <c r="Z59" i="1"/>
  <c r="Z561" i="1"/>
  <c r="Z582" i="1"/>
  <c r="Z377" i="1"/>
  <c r="Z570" i="1"/>
  <c r="Z554" i="1"/>
  <c r="Z449" i="1"/>
  <c r="Z415" i="1"/>
  <c r="Z407" i="1"/>
  <c r="Z291" i="1"/>
  <c r="Z282" i="1"/>
  <c r="Z270" i="1"/>
  <c r="Z249" i="1"/>
  <c r="Z229" i="1"/>
  <c r="Z363" i="1"/>
  <c r="Z88" i="1"/>
  <c r="Y602" i="1"/>
  <c r="X605" i="1"/>
  <c r="Z607" i="1" l="1"/>
  <c r="Y605" i="1"/>
</calcChain>
</file>

<file path=xl/sharedStrings.xml><?xml version="1.0" encoding="utf-8"?>
<sst xmlns="http://schemas.openxmlformats.org/spreadsheetml/2006/main" count="2473" uniqueCount="782">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</sst>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1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2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5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170" sqref="AA170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680" t="s">
        <v>0</v>
      </c>
      <c r="E1" s="435"/>
      <c r="F1" s="435"/>
      <c r="G1" s="12" t="s">
        <v>1</v>
      </c>
      <c r="H1" s="680" t="s">
        <v>2</v>
      </c>
      <c r="I1" s="435"/>
      <c r="J1" s="435"/>
      <c r="K1" s="435"/>
      <c r="L1" s="435"/>
      <c r="M1" s="435"/>
      <c r="N1" s="435"/>
      <c r="O1" s="435"/>
      <c r="P1" s="435"/>
      <c r="Q1" s="435"/>
      <c r="R1" s="759" t="s">
        <v>3</v>
      </c>
      <c r="S1" s="435"/>
      <c r="T1" s="4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47" t="s">
        <v>8</v>
      </c>
      <c r="B5" s="433"/>
      <c r="C5" s="412"/>
      <c r="D5" s="522"/>
      <c r="E5" s="524"/>
      <c r="F5" s="458" t="s">
        <v>9</v>
      </c>
      <c r="G5" s="412"/>
      <c r="H5" s="522" t="s">
        <v>781</v>
      </c>
      <c r="I5" s="523"/>
      <c r="J5" s="523"/>
      <c r="K5" s="523"/>
      <c r="L5" s="523"/>
      <c r="M5" s="524"/>
      <c r="N5" s="58"/>
      <c r="P5" s="24" t="s">
        <v>10</v>
      </c>
      <c r="Q5" s="444">
        <v>45526</v>
      </c>
      <c r="R5" s="445"/>
      <c r="T5" s="604" t="s">
        <v>11</v>
      </c>
      <c r="U5" s="605"/>
      <c r="V5" s="606" t="s">
        <v>12</v>
      </c>
      <c r="W5" s="445"/>
      <c r="AB5" s="51"/>
      <c r="AC5" s="51"/>
      <c r="AD5" s="51"/>
      <c r="AE5" s="51"/>
    </row>
    <row r="6" spans="1:32" s="377" customFormat="1" ht="24" customHeight="1" x14ac:dyDescent="0.2">
      <c r="A6" s="647" t="s">
        <v>13</v>
      </c>
      <c r="B6" s="433"/>
      <c r="C6" s="412"/>
      <c r="D6" s="528" t="s">
        <v>14</v>
      </c>
      <c r="E6" s="529"/>
      <c r="F6" s="529"/>
      <c r="G6" s="529"/>
      <c r="H6" s="529"/>
      <c r="I6" s="529"/>
      <c r="J6" s="529"/>
      <c r="K6" s="529"/>
      <c r="L6" s="529"/>
      <c r="M6" s="445"/>
      <c r="N6" s="59"/>
      <c r="P6" s="24" t="s">
        <v>15</v>
      </c>
      <c r="Q6" s="426" t="str">
        <f>IF(Q5=0," ",CHOOSE(WEEKDAY(Q5,2),"Понедельник","Вторник","Среда","Четверг","Пятница","Суббота","Воскресенье"))</f>
        <v>Четверг</v>
      </c>
      <c r="R6" s="396"/>
      <c r="T6" s="616" t="s">
        <v>16</v>
      </c>
      <c r="U6" s="605"/>
      <c r="V6" s="532" t="s">
        <v>17</v>
      </c>
      <c r="W6" s="53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18" t="str">
        <f>IFERROR(VLOOKUP(DeliveryAddress,Table,3,0),1)</f>
        <v>5</v>
      </c>
      <c r="E7" s="719"/>
      <c r="F7" s="719"/>
      <c r="G7" s="719"/>
      <c r="H7" s="719"/>
      <c r="I7" s="719"/>
      <c r="J7" s="719"/>
      <c r="K7" s="719"/>
      <c r="L7" s="719"/>
      <c r="M7" s="611"/>
      <c r="N7" s="60"/>
      <c r="P7" s="24"/>
      <c r="Q7" s="42"/>
      <c r="R7" s="42"/>
      <c r="T7" s="399"/>
      <c r="U7" s="605"/>
      <c r="V7" s="534"/>
      <c r="W7" s="535"/>
      <c r="AB7" s="51"/>
      <c r="AC7" s="51"/>
      <c r="AD7" s="51"/>
      <c r="AE7" s="51"/>
    </row>
    <row r="8" spans="1:32" s="377" customFormat="1" ht="25.5" customHeight="1" x14ac:dyDescent="0.2">
      <c r="A8" s="417" t="s">
        <v>18</v>
      </c>
      <c r="B8" s="409"/>
      <c r="C8" s="410"/>
      <c r="D8" s="725"/>
      <c r="E8" s="726"/>
      <c r="F8" s="726"/>
      <c r="G8" s="726"/>
      <c r="H8" s="726"/>
      <c r="I8" s="726"/>
      <c r="J8" s="726"/>
      <c r="K8" s="726"/>
      <c r="L8" s="726"/>
      <c r="M8" s="727"/>
      <c r="N8" s="61"/>
      <c r="P8" s="24" t="s">
        <v>19</v>
      </c>
      <c r="Q8" s="610">
        <v>0.41666666666666669</v>
      </c>
      <c r="R8" s="611"/>
      <c r="T8" s="399"/>
      <c r="U8" s="605"/>
      <c r="V8" s="534"/>
      <c r="W8" s="535"/>
      <c r="AB8" s="51"/>
      <c r="AC8" s="51"/>
      <c r="AD8" s="51"/>
      <c r="AE8" s="51"/>
    </row>
    <row r="9" spans="1:32" s="37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478"/>
      <c r="E9" s="479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578" t="str">
        <f>IF(AND($A$9="Тип доверенности/получателя при получении в адресе перегруза:",$D$9="Разовая доверенность"),"Введите ФИО","")</f>
        <v/>
      </c>
      <c r="I9" s="479"/>
      <c r="J9" s="5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9"/>
      <c r="L9" s="479"/>
      <c r="M9" s="479"/>
      <c r="N9" s="379"/>
      <c r="P9" s="26" t="s">
        <v>20</v>
      </c>
      <c r="Q9" s="709"/>
      <c r="R9" s="463"/>
      <c r="T9" s="399"/>
      <c r="U9" s="605"/>
      <c r="V9" s="536"/>
      <c r="W9" s="53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478"/>
      <c r="E10" s="479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553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617"/>
      <c r="R10" s="618"/>
      <c r="U10" s="24" t="s">
        <v>22</v>
      </c>
      <c r="V10" s="782" t="s">
        <v>23</v>
      </c>
      <c r="W10" s="53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445"/>
      <c r="U11" s="24" t="s">
        <v>26</v>
      </c>
      <c r="V11" s="462" t="s">
        <v>27</v>
      </c>
      <c r="W11" s="463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90" t="s">
        <v>28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412"/>
      <c r="N12" s="62"/>
      <c r="P12" s="24" t="s">
        <v>29</v>
      </c>
      <c r="Q12" s="610"/>
      <c r="R12" s="611"/>
      <c r="S12" s="23"/>
      <c r="U12" s="24"/>
      <c r="V12" s="435"/>
      <c r="W12" s="399"/>
      <c r="AB12" s="51"/>
      <c r="AC12" s="51"/>
      <c r="AD12" s="51"/>
      <c r="AE12" s="51"/>
    </row>
    <row r="13" spans="1:32" s="377" customFormat="1" ht="23.25" customHeight="1" x14ac:dyDescent="0.2">
      <c r="A13" s="590" t="s">
        <v>30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412"/>
      <c r="N13" s="62"/>
      <c r="O13" s="26"/>
      <c r="P13" s="26" t="s">
        <v>31</v>
      </c>
      <c r="Q13" s="462"/>
      <c r="R13" s="4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90" t="s">
        <v>32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592" t="s">
        <v>33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12"/>
      <c r="N15" s="63"/>
      <c r="P15" s="595" t="s">
        <v>34</v>
      </c>
      <c r="Q15" s="435"/>
      <c r="R15" s="435"/>
      <c r="S15" s="435"/>
      <c r="T15" s="4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96"/>
      <c r="Q16" s="596"/>
      <c r="R16" s="596"/>
      <c r="S16" s="596"/>
      <c r="T16" s="5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0" t="s">
        <v>35</v>
      </c>
      <c r="B17" s="390" t="s">
        <v>36</v>
      </c>
      <c r="C17" s="650" t="s">
        <v>37</v>
      </c>
      <c r="D17" s="390" t="s">
        <v>38</v>
      </c>
      <c r="E17" s="39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390" t="s">
        <v>48</v>
      </c>
      <c r="P17" s="390" t="s">
        <v>49</v>
      </c>
      <c r="Q17" s="687"/>
      <c r="R17" s="687"/>
      <c r="S17" s="687"/>
      <c r="T17" s="391"/>
      <c r="U17" s="411" t="s">
        <v>50</v>
      </c>
      <c r="V17" s="412"/>
      <c r="W17" s="390" t="s">
        <v>51</v>
      </c>
      <c r="X17" s="390" t="s">
        <v>52</v>
      </c>
      <c r="Y17" s="413" t="s">
        <v>53</v>
      </c>
      <c r="Z17" s="390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53"/>
      <c r="AF17" s="454"/>
      <c r="AG17" s="671"/>
      <c r="BD17" s="565" t="s">
        <v>59</v>
      </c>
    </row>
    <row r="18" spans="1:68" ht="14.25" customHeight="1" x14ac:dyDescent="0.2">
      <c r="A18" s="403"/>
      <c r="B18" s="403"/>
      <c r="C18" s="403"/>
      <c r="D18" s="392"/>
      <c r="E18" s="393"/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392"/>
      <c r="Q18" s="688"/>
      <c r="R18" s="688"/>
      <c r="S18" s="688"/>
      <c r="T18" s="393"/>
      <c r="U18" s="378" t="s">
        <v>60</v>
      </c>
      <c r="V18" s="378" t="s">
        <v>61</v>
      </c>
      <c r="W18" s="403"/>
      <c r="X18" s="403"/>
      <c r="Y18" s="414"/>
      <c r="Z18" s="403"/>
      <c r="AA18" s="521"/>
      <c r="AB18" s="521"/>
      <c r="AC18" s="521"/>
      <c r="AD18" s="455"/>
      <c r="AE18" s="456"/>
      <c r="AF18" s="457"/>
      <c r="AG18" s="672"/>
      <c r="BD18" s="399"/>
    </row>
    <row r="19" spans="1:68" ht="27.75" hidden="1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hidden="1" customHeight="1" x14ac:dyDescent="0.25">
      <c r="A20" s="441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2"/>
      <c r="P23" s="408" t="s">
        <v>69</v>
      </c>
      <c r="Q23" s="409"/>
      <c r="R23" s="409"/>
      <c r="S23" s="409"/>
      <c r="T23" s="409"/>
      <c r="U23" s="409"/>
      <c r="V23" s="410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2"/>
      <c r="P24" s="408" t="s">
        <v>69</v>
      </c>
      <c r="Q24" s="409"/>
      <c r="R24" s="409"/>
      <c r="S24" s="409"/>
      <c r="T24" s="409"/>
      <c r="U24" s="409"/>
      <c r="V24" s="410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6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08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50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4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2"/>
      <c r="P36" s="408" t="s">
        <v>69</v>
      </c>
      <c r="Q36" s="409"/>
      <c r="R36" s="409"/>
      <c r="S36" s="409"/>
      <c r="T36" s="409"/>
      <c r="U36" s="409"/>
      <c r="V36" s="410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2"/>
      <c r="P37" s="408" t="s">
        <v>69</v>
      </c>
      <c r="Q37" s="409"/>
      <c r="R37" s="409"/>
      <c r="S37" s="409"/>
      <c r="T37" s="409"/>
      <c r="U37" s="409"/>
      <c r="V37" s="410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2"/>
      <c r="P40" s="408" t="s">
        <v>69</v>
      </c>
      <c r="Q40" s="409"/>
      <c r="R40" s="409"/>
      <c r="S40" s="409"/>
      <c r="T40" s="409"/>
      <c r="U40" s="409"/>
      <c r="V40" s="410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2"/>
      <c r="P41" s="408" t="s">
        <v>69</v>
      </c>
      <c r="Q41" s="409"/>
      <c r="R41" s="409"/>
      <c r="S41" s="409"/>
      <c r="T41" s="409"/>
      <c r="U41" s="409"/>
      <c r="V41" s="410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2"/>
      <c r="P44" s="408" t="s">
        <v>69</v>
      </c>
      <c r="Q44" s="409"/>
      <c r="R44" s="409"/>
      <c r="S44" s="409"/>
      <c r="T44" s="409"/>
      <c r="U44" s="409"/>
      <c r="V44" s="410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2"/>
      <c r="P45" s="408" t="s">
        <v>69</v>
      </c>
      <c r="Q45" s="409"/>
      <c r="R45" s="409"/>
      <c r="S45" s="409"/>
      <c r="T45" s="409"/>
      <c r="U45" s="409"/>
      <c r="V45" s="410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2"/>
      <c r="P48" s="408" t="s">
        <v>69</v>
      </c>
      <c r="Q48" s="409"/>
      <c r="R48" s="409"/>
      <c r="S48" s="409"/>
      <c r="T48" s="409"/>
      <c r="U48" s="409"/>
      <c r="V48" s="410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2"/>
      <c r="P49" s="408" t="s">
        <v>69</v>
      </c>
      <c r="Q49" s="409"/>
      <c r="R49" s="409"/>
      <c r="S49" s="409"/>
      <c r="T49" s="409"/>
      <c r="U49" s="409"/>
      <c r="V49" s="410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hidden="1" customHeight="1" x14ac:dyDescent="0.25">
      <c r="A51" s="441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1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2"/>
      <c r="P59" s="408" t="s">
        <v>69</v>
      </c>
      <c r="Q59" s="409"/>
      <c r="R59" s="409"/>
      <c r="S59" s="409"/>
      <c r="T59" s="409"/>
      <c r="U59" s="409"/>
      <c r="V59" s="410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2"/>
      <c r="P60" s="408" t="s">
        <v>69</v>
      </c>
      <c r="Q60" s="409"/>
      <c r="R60" s="409"/>
      <c r="S60" s="409"/>
      <c r="T60" s="409"/>
      <c r="U60" s="409"/>
      <c r="V60" s="410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2"/>
      <c r="P64" s="408" t="s">
        <v>69</v>
      </c>
      <c r="Q64" s="409"/>
      <c r="R64" s="409"/>
      <c r="S64" s="409"/>
      <c r="T64" s="409"/>
      <c r="U64" s="409"/>
      <c r="V64" s="410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2"/>
      <c r="P65" s="408" t="s">
        <v>69</v>
      </c>
      <c r="Q65" s="409"/>
      <c r="R65" s="409"/>
      <c r="S65" s="409"/>
      <c r="T65" s="409"/>
      <c r="U65" s="409"/>
      <c r="V65" s="410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41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5">
        <v>4680115881426</v>
      </c>
      <c r="E68" s="39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6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5">
        <v>4680115881426</v>
      </c>
      <c r="E69" s="39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6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3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5">
        <v>4680115881525</v>
      </c>
      <c r="E72" s="39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443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5">
        <v>4680115881419</v>
      </c>
      <c r="E73" s="39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401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2"/>
      <c r="P74" s="408" t="s">
        <v>69</v>
      </c>
      <c r="Q74" s="409"/>
      <c r="R74" s="409"/>
      <c r="S74" s="409"/>
      <c r="T74" s="409"/>
      <c r="U74" s="409"/>
      <c r="V74" s="410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2"/>
      <c r="P75" s="408" t="s">
        <v>69</v>
      </c>
      <c r="Q75" s="409"/>
      <c r="R75" s="409"/>
      <c r="S75" s="409"/>
      <c r="T75" s="409"/>
      <c r="U75" s="409"/>
      <c r="V75" s="410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398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95">
        <v>4680115881440</v>
      </c>
      <c r="E77" s="39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5">
        <v>4680115881433</v>
      </c>
      <c r="E78" s="39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7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401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2"/>
      <c r="P79" s="408" t="s">
        <v>69</v>
      </c>
      <c r="Q79" s="409"/>
      <c r="R79" s="409"/>
      <c r="S79" s="409"/>
      <c r="T79" s="409"/>
      <c r="U79" s="409"/>
      <c r="V79" s="410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hidden="1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2"/>
      <c r="P80" s="408" t="s">
        <v>69</v>
      </c>
      <c r="Q80" s="409"/>
      <c r="R80" s="409"/>
      <c r="S80" s="409"/>
      <c r="T80" s="409"/>
      <c r="U80" s="409"/>
      <c r="V80" s="410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hidden="1" customHeight="1" x14ac:dyDescent="0.25">
      <c r="A81" s="398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5">
        <v>4680115885066</v>
      </c>
      <c r="E82" s="39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5">
        <v>4680115885073</v>
      </c>
      <c r="E83" s="39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5">
        <v>4680115885042</v>
      </c>
      <c r="E84" s="39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5">
        <v>4680115885059</v>
      </c>
      <c r="E85" s="39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5">
        <v>4680115885080</v>
      </c>
      <c r="E86" s="39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5">
        <v>4680115885097</v>
      </c>
      <c r="E87" s="39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4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401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2"/>
      <c r="P88" s="408" t="s">
        <v>69</v>
      </c>
      <c r="Q88" s="409"/>
      <c r="R88" s="409"/>
      <c r="S88" s="409"/>
      <c r="T88" s="409"/>
      <c r="U88" s="409"/>
      <c r="V88" s="410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2"/>
      <c r="P89" s="408" t="s">
        <v>69</v>
      </c>
      <c r="Q89" s="409"/>
      <c r="R89" s="409"/>
      <c r="S89" s="409"/>
      <c r="T89" s="409"/>
      <c r="U89" s="409"/>
      <c r="V89" s="410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398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5">
        <v>4680115884403</v>
      </c>
      <c r="E91" s="39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4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5">
        <v>4680115884311</v>
      </c>
      <c r="E92" s="39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401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2"/>
      <c r="P93" s="408" t="s">
        <v>69</v>
      </c>
      <c r="Q93" s="409"/>
      <c r="R93" s="409"/>
      <c r="S93" s="409"/>
      <c r="T93" s="409"/>
      <c r="U93" s="409"/>
      <c r="V93" s="410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2"/>
      <c r="P94" s="408" t="s">
        <v>69</v>
      </c>
      <c r="Q94" s="409"/>
      <c r="R94" s="409"/>
      <c r="S94" s="409"/>
      <c r="T94" s="409"/>
      <c r="U94" s="409"/>
      <c r="V94" s="410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398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5">
        <v>4680115881532</v>
      </c>
      <c r="E96" s="39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5">
        <v>4680115881532</v>
      </c>
      <c r="E97" s="39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5">
        <v>4680115881464</v>
      </c>
      <c r="E98" s="39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5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401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2"/>
      <c r="P99" s="408" t="s">
        <v>69</v>
      </c>
      <c r="Q99" s="409"/>
      <c r="R99" s="409"/>
      <c r="S99" s="409"/>
      <c r="T99" s="409"/>
      <c r="U99" s="409"/>
      <c r="V99" s="410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2"/>
      <c r="P100" s="408" t="s">
        <v>69</v>
      </c>
      <c r="Q100" s="409"/>
      <c r="R100" s="409"/>
      <c r="S100" s="409"/>
      <c r="T100" s="409"/>
      <c r="U100" s="409"/>
      <c r="V100" s="410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41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hidden="1" customHeight="1" x14ac:dyDescent="0.25">
      <c r="A102" s="398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hidden="1" customHeight="1" x14ac:dyDescent="0.25">
      <c r="A103" s="54" t="s">
        <v>171</v>
      </c>
      <c r="B103" s="54" t="s">
        <v>172</v>
      </c>
      <c r="C103" s="31">
        <v>4301011468</v>
      </c>
      <c r="D103" s="395">
        <v>4680115881327</v>
      </c>
      <c r="E103" s="39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6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5">
        <v>4680115881518</v>
      </c>
      <c r="E104" s="39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7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5">
        <v>4680115881303</v>
      </c>
      <c r="E105" s="39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50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401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2"/>
      <c r="P106" s="408" t="s">
        <v>69</v>
      </c>
      <c r="Q106" s="409"/>
      <c r="R106" s="409"/>
      <c r="S106" s="409"/>
      <c r="T106" s="409"/>
      <c r="U106" s="409"/>
      <c r="V106" s="410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hidden="1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2"/>
      <c r="P107" s="408" t="s">
        <v>69</v>
      </c>
      <c r="Q107" s="409"/>
      <c r="R107" s="409"/>
      <c r="S107" s="409"/>
      <c r="T107" s="409"/>
      <c r="U107" s="409"/>
      <c r="V107" s="410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hidden="1" customHeight="1" x14ac:dyDescent="0.25">
      <c r="A108" s="398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5">
        <v>4607091386967</v>
      </c>
      <c r="E109" s="39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5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178</v>
      </c>
      <c r="B110" s="54" t="s">
        <v>180</v>
      </c>
      <c r="C110" s="31">
        <v>4301051543</v>
      </c>
      <c r="D110" s="395">
        <v>4607091386967</v>
      </c>
      <c r="E110" s="39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395">
        <v>4607091385731</v>
      </c>
      <c r="E111" s="39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51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5">
        <v>4680115880894</v>
      </c>
      <c r="E112" s="39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5">
        <v>4680115880214</v>
      </c>
      <c r="E113" s="39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401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2"/>
      <c r="P114" s="408" t="s">
        <v>69</v>
      </c>
      <c r="Q114" s="409"/>
      <c r="R114" s="409"/>
      <c r="S114" s="409"/>
      <c r="T114" s="409"/>
      <c r="U114" s="409"/>
      <c r="V114" s="410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hidden="1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2"/>
      <c r="P115" s="408" t="s">
        <v>69</v>
      </c>
      <c r="Q115" s="409"/>
      <c r="R115" s="409"/>
      <c r="S115" s="409"/>
      <c r="T115" s="409"/>
      <c r="U115" s="409"/>
      <c r="V115" s="410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hidden="1" customHeight="1" x14ac:dyDescent="0.25">
      <c r="A116" s="441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hidden="1" customHeight="1" x14ac:dyDescent="0.25">
      <c r="A117" s="398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5">
        <v>4680115882133</v>
      </c>
      <c r="E118" s="39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6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5">
        <v>4680115882133</v>
      </c>
      <c r="E119" s="39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5">
        <v>4680115880269</v>
      </c>
      <c r="E120" s="39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7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5">
        <v>4680115880429</v>
      </c>
      <c r="E121" s="39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5">
        <v>4680115881457</v>
      </c>
      <c r="E122" s="39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401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2"/>
      <c r="P123" s="408" t="s">
        <v>69</v>
      </c>
      <c r="Q123" s="409"/>
      <c r="R123" s="409"/>
      <c r="S123" s="409"/>
      <c r="T123" s="409"/>
      <c r="U123" s="409"/>
      <c r="V123" s="410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hidden="1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2"/>
      <c r="P124" s="408" t="s">
        <v>69</v>
      </c>
      <c r="Q124" s="409"/>
      <c r="R124" s="409"/>
      <c r="S124" s="409"/>
      <c r="T124" s="409"/>
      <c r="U124" s="409"/>
      <c r="V124" s="410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hidden="1" customHeight="1" x14ac:dyDescent="0.25">
      <c r="A125" s="398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5">
        <v>4680115881488</v>
      </c>
      <c r="E126" s="39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5">
        <v>4680115882775</v>
      </c>
      <c r="E127" s="39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47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5">
        <v>4680115880658</v>
      </c>
      <c r="E128" s="39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401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2"/>
      <c r="P129" s="408" t="s">
        <v>69</v>
      </c>
      <c r="Q129" s="409"/>
      <c r="R129" s="409"/>
      <c r="S129" s="409"/>
      <c r="T129" s="409"/>
      <c r="U129" s="409"/>
      <c r="V129" s="410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2"/>
      <c r="P130" s="408" t="s">
        <v>69</v>
      </c>
      <c r="Q130" s="409"/>
      <c r="R130" s="409"/>
      <c r="S130" s="409"/>
      <c r="T130" s="409"/>
      <c r="U130" s="409"/>
      <c r="V130" s="410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398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5">
        <v>4607091385168</v>
      </c>
      <c r="E132" s="39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6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hidden="1" customHeight="1" x14ac:dyDescent="0.25">
      <c r="A133" s="54" t="s">
        <v>203</v>
      </c>
      <c r="B133" s="54" t="s">
        <v>205</v>
      </c>
      <c r="C133" s="31">
        <v>4301051612</v>
      </c>
      <c r="D133" s="395">
        <v>4607091385168</v>
      </c>
      <c r="E133" s="39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47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5">
        <v>4607091383256</v>
      </c>
      <c r="E134" s="39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395">
        <v>4607091385748</v>
      </c>
      <c r="E135" s="39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5">
        <v>4680115884533</v>
      </c>
      <c r="E136" s="39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4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5">
        <v>4680115882645</v>
      </c>
      <c r="E137" s="39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6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idden="1" x14ac:dyDescent="0.2">
      <c r="A138" s="401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2"/>
      <c r="P138" s="408" t="s">
        <v>69</v>
      </c>
      <c r="Q138" s="409"/>
      <c r="R138" s="409"/>
      <c r="S138" s="409"/>
      <c r="T138" s="409"/>
      <c r="U138" s="409"/>
      <c r="V138" s="410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hidden="1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2"/>
      <c r="P139" s="408" t="s">
        <v>69</v>
      </c>
      <c r="Q139" s="409"/>
      <c r="R139" s="409"/>
      <c r="S139" s="409"/>
      <c r="T139" s="409"/>
      <c r="U139" s="409"/>
      <c r="V139" s="410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hidden="1" customHeight="1" x14ac:dyDescent="0.25">
      <c r="A140" s="398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5">
        <v>4680115882652</v>
      </c>
      <c r="E141" s="39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58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5">
        <v>4680115880238</v>
      </c>
      <c r="E142" s="39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6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401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2"/>
      <c r="P143" s="408" t="s">
        <v>69</v>
      </c>
      <c r="Q143" s="409"/>
      <c r="R143" s="409"/>
      <c r="S143" s="409"/>
      <c r="T143" s="409"/>
      <c r="U143" s="409"/>
      <c r="V143" s="410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2"/>
      <c r="P144" s="408" t="s">
        <v>69</v>
      </c>
      <c r="Q144" s="409"/>
      <c r="R144" s="409"/>
      <c r="S144" s="409"/>
      <c r="T144" s="409"/>
      <c r="U144" s="409"/>
      <c r="V144" s="410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41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hidden="1" customHeight="1" x14ac:dyDescent="0.25">
      <c r="A146" s="398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5">
        <v>4680115882577</v>
      </c>
      <c r="E147" s="39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5">
        <v>4680115882577</v>
      </c>
      <c r="E148" s="39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7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1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2"/>
      <c r="P149" s="408" t="s">
        <v>69</v>
      </c>
      <c r="Q149" s="409"/>
      <c r="R149" s="409"/>
      <c r="S149" s="409"/>
      <c r="T149" s="409"/>
      <c r="U149" s="409"/>
      <c r="V149" s="410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2"/>
      <c r="P150" s="408" t="s">
        <v>69</v>
      </c>
      <c r="Q150" s="409"/>
      <c r="R150" s="409"/>
      <c r="S150" s="409"/>
      <c r="T150" s="409"/>
      <c r="U150" s="409"/>
      <c r="V150" s="410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398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5">
        <v>4680115883444</v>
      </c>
      <c r="E152" s="39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7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5">
        <v>4680115883444</v>
      </c>
      <c r="E153" s="39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401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2"/>
      <c r="P154" s="408" t="s">
        <v>69</v>
      </c>
      <c r="Q154" s="409"/>
      <c r="R154" s="409"/>
      <c r="S154" s="409"/>
      <c r="T154" s="409"/>
      <c r="U154" s="409"/>
      <c r="V154" s="410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2"/>
      <c r="P155" s="408" t="s">
        <v>69</v>
      </c>
      <c r="Q155" s="409"/>
      <c r="R155" s="409"/>
      <c r="S155" s="409"/>
      <c r="T155" s="409"/>
      <c r="U155" s="409"/>
      <c r="V155" s="410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398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5">
        <v>4680115882584</v>
      </c>
      <c r="E157" s="39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5">
        <v>4680115882584</v>
      </c>
      <c r="E158" s="39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401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2"/>
      <c r="P159" s="408" t="s">
        <v>69</v>
      </c>
      <c r="Q159" s="409"/>
      <c r="R159" s="409"/>
      <c r="S159" s="409"/>
      <c r="T159" s="409"/>
      <c r="U159" s="409"/>
      <c r="V159" s="410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2"/>
      <c r="P160" s="408" t="s">
        <v>69</v>
      </c>
      <c r="Q160" s="409"/>
      <c r="R160" s="409"/>
      <c r="S160" s="409"/>
      <c r="T160" s="409"/>
      <c r="U160" s="409"/>
      <c r="V160" s="410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41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hidden="1" customHeight="1" x14ac:dyDescent="0.25">
      <c r="A162" s="398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5">
        <v>4607091382945</v>
      </c>
      <c r="E163" s="39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5">
        <v>4607091382952</v>
      </c>
      <c r="E164" s="39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5">
        <v>4607091384604</v>
      </c>
      <c r="E165" s="39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401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2"/>
      <c r="P166" s="408" t="s">
        <v>69</v>
      </c>
      <c r="Q166" s="409"/>
      <c r="R166" s="409"/>
      <c r="S166" s="409"/>
      <c r="T166" s="409"/>
      <c r="U166" s="409"/>
      <c r="V166" s="410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2"/>
      <c r="P167" s="408" t="s">
        <v>69</v>
      </c>
      <c r="Q167" s="409"/>
      <c r="R167" s="409"/>
      <c r="S167" s="409"/>
      <c r="T167" s="409"/>
      <c r="U167" s="409"/>
      <c r="V167" s="410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398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5">
        <v>4607091387667</v>
      </c>
      <c r="E169" s="39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6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95">
        <v>4607091387636</v>
      </c>
      <c r="E170" s="39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8</v>
      </c>
      <c r="Y170" s="382">
        <f>IFERROR(IF(X170="",0,CEILING((X170/$H170),1)*$H170),"")</f>
        <v>8.4</v>
      </c>
      <c r="Z170" s="36">
        <f>IFERROR(IF(Y170=0,"",ROUNDUP(Y170/H170,0)*0.00937),"")</f>
        <v>1.874E-2</v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8.5714285714285712</v>
      </c>
      <c r="BN170" s="64">
        <f>IFERROR(Y170*I170/H170,"0")</f>
        <v>9</v>
      </c>
      <c r="BO170" s="64">
        <f>IFERROR(1/J170*(X170/H170),"0")</f>
        <v>1.5873015873015872E-2</v>
      </c>
      <c r="BP170" s="64">
        <f>IFERROR(1/J170*(Y170/H170),"0")</f>
        <v>1.6666666666666666E-2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5">
        <v>4607091382426</v>
      </c>
      <c r="E171" s="39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7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5">
        <v>4607091386547</v>
      </c>
      <c r="E172" s="39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7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5">
        <v>4607091382464</v>
      </c>
      <c r="E173" s="39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1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2"/>
      <c r="P174" s="408" t="s">
        <v>69</v>
      </c>
      <c r="Q174" s="409"/>
      <c r="R174" s="409"/>
      <c r="S174" s="409"/>
      <c r="T174" s="409"/>
      <c r="U174" s="409"/>
      <c r="V174" s="410"/>
      <c r="W174" s="37" t="s">
        <v>70</v>
      </c>
      <c r="X174" s="383">
        <f>IFERROR(X169/H169,"0")+IFERROR(X170/H170,"0")+IFERROR(X171/H171,"0")+IFERROR(X172/H172,"0")+IFERROR(X173/H173,"0")</f>
        <v>1.9047619047619047</v>
      </c>
      <c r="Y174" s="383">
        <f>IFERROR(Y169/H169,"0")+IFERROR(Y170/H170,"0")+IFERROR(Y171/H171,"0")+IFERROR(Y172/H172,"0")+IFERROR(Y173/H173,"0")</f>
        <v>2</v>
      </c>
      <c r="Z174" s="383">
        <f>IFERROR(IF(Z169="",0,Z169),"0")+IFERROR(IF(Z170="",0,Z170),"0")+IFERROR(IF(Z171="",0,Z171),"0")+IFERROR(IF(Z172="",0,Z172),"0")+IFERROR(IF(Z173="",0,Z173),"0")</f>
        <v>1.874E-2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2"/>
      <c r="P175" s="408" t="s">
        <v>69</v>
      </c>
      <c r="Q175" s="409"/>
      <c r="R175" s="409"/>
      <c r="S175" s="409"/>
      <c r="T175" s="409"/>
      <c r="U175" s="409"/>
      <c r="V175" s="410"/>
      <c r="W175" s="37" t="s">
        <v>68</v>
      </c>
      <c r="X175" s="383">
        <f>IFERROR(SUM(X169:X173),"0")</f>
        <v>8</v>
      </c>
      <c r="Y175" s="383">
        <f>IFERROR(SUM(Y169:Y173),"0")</f>
        <v>8.4</v>
      </c>
      <c r="Z175" s="37"/>
      <c r="AA175" s="384"/>
      <c r="AB175" s="384"/>
      <c r="AC175" s="384"/>
    </row>
    <row r="176" spans="1:68" ht="14.25" hidden="1" customHeight="1" x14ac:dyDescent="0.25">
      <c r="A176" s="398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5">
        <v>4607091385304</v>
      </c>
      <c r="E177" s="39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5">
        <v>4607091386264</v>
      </c>
      <c r="E178" s="39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5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5">
        <v>4607091385427</v>
      </c>
      <c r="E179" s="39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5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401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2"/>
      <c r="P180" s="408" t="s">
        <v>69</v>
      </c>
      <c r="Q180" s="409"/>
      <c r="R180" s="409"/>
      <c r="S180" s="409"/>
      <c r="T180" s="409"/>
      <c r="U180" s="409"/>
      <c r="V180" s="410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2"/>
      <c r="P181" s="408" t="s">
        <v>69</v>
      </c>
      <c r="Q181" s="409"/>
      <c r="R181" s="409"/>
      <c r="S181" s="409"/>
      <c r="T181" s="409"/>
      <c r="U181" s="409"/>
      <c r="V181" s="410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37" t="s">
        <v>250</v>
      </c>
      <c r="B182" s="438"/>
      <c r="C182" s="438"/>
      <c r="D182" s="438"/>
      <c r="E182" s="438"/>
      <c r="F182" s="438"/>
      <c r="G182" s="438"/>
      <c r="H182" s="438"/>
      <c r="I182" s="438"/>
      <c r="J182" s="438"/>
      <c r="K182" s="438"/>
      <c r="L182" s="438"/>
      <c r="M182" s="438"/>
      <c r="N182" s="438"/>
      <c r="O182" s="438"/>
      <c r="P182" s="438"/>
      <c r="Q182" s="438"/>
      <c r="R182" s="438"/>
      <c r="S182" s="438"/>
      <c r="T182" s="438"/>
      <c r="U182" s="438"/>
      <c r="V182" s="438"/>
      <c r="W182" s="438"/>
      <c r="X182" s="438"/>
      <c r="Y182" s="438"/>
      <c r="Z182" s="438"/>
      <c r="AA182" s="48"/>
      <c r="AB182" s="48"/>
      <c r="AC182" s="48"/>
    </row>
    <row r="183" spans="1:68" ht="16.5" hidden="1" customHeight="1" x14ac:dyDescent="0.25">
      <c r="A183" s="441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hidden="1" customHeight="1" x14ac:dyDescent="0.25">
      <c r="A184" s="398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5">
        <v>4680115880993</v>
      </c>
      <c r="E185" s="39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5">
        <v>4680115881761</v>
      </c>
      <c r="E186" s="39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5">
        <v>4680115881563</v>
      </c>
      <c r="E187" s="39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5">
        <v>4680115880986</v>
      </c>
      <c r="E188" s="39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5">
        <v>4680115881785</v>
      </c>
      <c r="E189" s="39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5">
        <v>4680115881679</v>
      </c>
      <c r="E190" s="39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5">
        <v>4680115880191</v>
      </c>
      <c r="E191" s="39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5">
        <v>4680115883963</v>
      </c>
      <c r="E192" s="39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idden="1" x14ac:dyDescent="0.2">
      <c r="A193" s="401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2"/>
      <c r="P193" s="408" t="s">
        <v>69</v>
      </c>
      <c r="Q193" s="409"/>
      <c r="R193" s="409"/>
      <c r="S193" s="409"/>
      <c r="T193" s="409"/>
      <c r="U193" s="409"/>
      <c r="V193" s="410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hidden="1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2"/>
      <c r="P194" s="408" t="s">
        <v>69</v>
      </c>
      <c r="Q194" s="409"/>
      <c r="R194" s="409"/>
      <c r="S194" s="409"/>
      <c r="T194" s="409"/>
      <c r="U194" s="409"/>
      <c r="V194" s="410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hidden="1" customHeight="1" x14ac:dyDescent="0.25">
      <c r="A195" s="441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hidden="1" customHeight="1" x14ac:dyDescent="0.25">
      <c r="A196" s="398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5">
        <v>4680115881402</v>
      </c>
      <c r="E197" s="39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6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5">
        <v>4680115881396</v>
      </c>
      <c r="E198" s="39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401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2"/>
      <c r="P199" s="408" t="s">
        <v>69</v>
      </c>
      <c r="Q199" s="409"/>
      <c r="R199" s="409"/>
      <c r="S199" s="409"/>
      <c r="T199" s="409"/>
      <c r="U199" s="409"/>
      <c r="V199" s="410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2"/>
      <c r="P200" s="408" t="s">
        <v>69</v>
      </c>
      <c r="Q200" s="409"/>
      <c r="R200" s="409"/>
      <c r="S200" s="409"/>
      <c r="T200" s="409"/>
      <c r="U200" s="409"/>
      <c r="V200" s="410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398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5">
        <v>4680115882935</v>
      </c>
      <c r="E202" s="39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4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5">
        <v>4680115880764</v>
      </c>
      <c r="E203" s="39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401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2"/>
      <c r="P204" s="408" t="s">
        <v>69</v>
      </c>
      <c r="Q204" s="409"/>
      <c r="R204" s="409"/>
      <c r="S204" s="409"/>
      <c r="T204" s="409"/>
      <c r="U204" s="409"/>
      <c r="V204" s="410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2"/>
      <c r="P205" s="408" t="s">
        <v>69</v>
      </c>
      <c r="Q205" s="409"/>
      <c r="R205" s="409"/>
      <c r="S205" s="409"/>
      <c r="T205" s="409"/>
      <c r="U205" s="409"/>
      <c r="V205" s="410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398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5">
        <v>4680115882683</v>
      </c>
      <c r="E207" s="39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hidden="1" customHeight="1" x14ac:dyDescent="0.25">
      <c r="A208" s="54" t="s">
        <v>279</v>
      </c>
      <c r="B208" s="54" t="s">
        <v>280</v>
      </c>
      <c r="C208" s="31">
        <v>4301031230</v>
      </c>
      <c r="D208" s="395">
        <v>4680115882690</v>
      </c>
      <c r="E208" s="39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5">
        <v>4680115882669</v>
      </c>
      <c r="E209" s="39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5">
        <v>4680115882676</v>
      </c>
      <c r="E210" s="39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5">
        <v>4680115884014</v>
      </c>
      <c r="E211" s="39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7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5">
        <v>4680115884007</v>
      </c>
      <c r="E212" s="39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5">
        <v>4680115884038</v>
      </c>
      <c r="E213" s="39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5">
        <v>4680115884021</v>
      </c>
      <c r="E214" s="39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idden="1" x14ac:dyDescent="0.2">
      <c r="A215" s="401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2"/>
      <c r="P215" s="408" t="s">
        <v>69</v>
      </c>
      <c r="Q215" s="409"/>
      <c r="R215" s="409"/>
      <c r="S215" s="409"/>
      <c r="T215" s="409"/>
      <c r="U215" s="409"/>
      <c r="V215" s="410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hidden="1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2"/>
      <c r="P216" s="408" t="s">
        <v>69</v>
      </c>
      <c r="Q216" s="409"/>
      <c r="R216" s="409"/>
      <c r="S216" s="409"/>
      <c r="T216" s="409"/>
      <c r="U216" s="409"/>
      <c r="V216" s="410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hidden="1" customHeight="1" x14ac:dyDescent="0.25">
      <c r="A217" s="398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5">
        <v>4680115881594</v>
      </c>
      <c r="E218" s="39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4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5">
        <v>4680115880962</v>
      </c>
      <c r="E219" s="39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5">
        <v>4680115881617</v>
      </c>
      <c r="E220" s="39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7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5">
        <v>4680115880573</v>
      </c>
      <c r="E221" s="39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95">
        <v>4680115882195</v>
      </c>
      <c r="E222" s="39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5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5">
        <v>4680115882607</v>
      </c>
      <c r="E223" s="39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305</v>
      </c>
      <c r="B224" s="54" t="s">
        <v>306</v>
      </c>
      <c r="C224" s="31">
        <v>4301051630</v>
      </c>
      <c r="D224" s="395">
        <v>4680115880092</v>
      </c>
      <c r="E224" s="39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5">
        <v>4680115880221</v>
      </c>
      <c r="E225" s="39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5">
        <v>4680115882942</v>
      </c>
      <c r="E226" s="39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5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4301051753</v>
      </c>
      <c r="D227" s="395">
        <v>4680115880504</v>
      </c>
      <c r="E227" s="39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4301051410</v>
      </c>
      <c r="D228" s="395">
        <v>4680115882164</v>
      </c>
      <c r="E228" s="39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6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idden="1" x14ac:dyDescent="0.2">
      <c r="A229" s="401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2"/>
      <c r="P229" s="408" t="s">
        <v>69</v>
      </c>
      <c r="Q229" s="409"/>
      <c r="R229" s="409"/>
      <c r="S229" s="409"/>
      <c r="T229" s="409"/>
      <c r="U229" s="409"/>
      <c r="V229" s="410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hidden="1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2"/>
      <c r="P230" s="408" t="s">
        <v>69</v>
      </c>
      <c r="Q230" s="409"/>
      <c r="R230" s="409"/>
      <c r="S230" s="409"/>
      <c r="T230" s="409"/>
      <c r="U230" s="409"/>
      <c r="V230" s="410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hidden="1" customHeight="1" x14ac:dyDescent="0.25">
      <c r="A231" s="398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5">
        <v>4680115882874</v>
      </c>
      <c r="E232" s="39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5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5">
        <v>4680115882874</v>
      </c>
      <c r="E233" s="39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5">
        <v>4680115884434</v>
      </c>
      <c r="E234" s="39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5">
        <v>4680115880818</v>
      </c>
      <c r="E235" s="39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5">
        <v>4680115880801</v>
      </c>
      <c r="E236" s="39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0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401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2"/>
      <c r="P237" s="408" t="s">
        <v>69</v>
      </c>
      <c r="Q237" s="409"/>
      <c r="R237" s="409"/>
      <c r="S237" s="409"/>
      <c r="T237" s="409"/>
      <c r="U237" s="409"/>
      <c r="V237" s="410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2"/>
      <c r="P238" s="408" t="s">
        <v>69</v>
      </c>
      <c r="Q238" s="409"/>
      <c r="R238" s="409"/>
      <c r="S238" s="409"/>
      <c r="T238" s="409"/>
      <c r="U238" s="409"/>
      <c r="V238" s="410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hidden="1" customHeight="1" x14ac:dyDescent="0.25">
      <c r="A239" s="441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hidden="1" customHeight="1" x14ac:dyDescent="0.25">
      <c r="A240" s="398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5">
        <v>4680115884274</v>
      </c>
      <c r="E241" s="39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49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5">
        <v>4680115884274</v>
      </c>
      <c r="E242" s="39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7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5">
        <v>4680115884298</v>
      </c>
      <c r="E243" s="39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4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5">
        <v>4680115884250</v>
      </c>
      <c r="E244" s="39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74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5">
        <v>4680115884250</v>
      </c>
      <c r="E245" s="39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4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5">
        <v>4680115884281</v>
      </c>
      <c r="E246" s="39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6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5">
        <v>4680115884199</v>
      </c>
      <c r="E247" s="39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5">
        <v>4680115884267</v>
      </c>
      <c r="E248" s="39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401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2"/>
      <c r="P249" s="408" t="s">
        <v>69</v>
      </c>
      <c r="Q249" s="409"/>
      <c r="R249" s="409"/>
      <c r="S249" s="409"/>
      <c r="T249" s="409"/>
      <c r="U249" s="409"/>
      <c r="V249" s="410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2"/>
      <c r="P250" s="408" t="s">
        <v>69</v>
      </c>
      <c r="Q250" s="409"/>
      <c r="R250" s="409"/>
      <c r="S250" s="409"/>
      <c r="T250" s="409"/>
      <c r="U250" s="409"/>
      <c r="V250" s="410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41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hidden="1" customHeight="1" x14ac:dyDescent="0.25">
      <c r="A252" s="398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5">
        <v>4680115884137</v>
      </c>
      <c r="E253" s="39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4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5">
        <v>4680115884137</v>
      </c>
      <c r="E254" s="39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5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5">
        <v>4680115884236</v>
      </c>
      <c r="E255" s="39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5">
        <v>4680115884175</v>
      </c>
      <c r="E256" s="39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5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5">
        <v>4680115884144</v>
      </c>
      <c r="E257" s="39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5">
        <v>4680115885288</v>
      </c>
      <c r="E258" s="39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7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5">
        <v>4680115884182</v>
      </c>
      <c r="E259" s="39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5">
        <v>4680115884205</v>
      </c>
      <c r="E260" s="39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7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401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2"/>
      <c r="P261" s="408" t="s">
        <v>69</v>
      </c>
      <c r="Q261" s="409"/>
      <c r="R261" s="409"/>
      <c r="S261" s="409"/>
      <c r="T261" s="409"/>
      <c r="U261" s="409"/>
      <c r="V261" s="410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2"/>
      <c r="P262" s="408" t="s">
        <v>69</v>
      </c>
      <c r="Q262" s="409"/>
      <c r="R262" s="409"/>
      <c r="S262" s="409"/>
      <c r="T262" s="409"/>
      <c r="U262" s="409"/>
      <c r="V262" s="410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41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hidden="1" customHeight="1" x14ac:dyDescent="0.25">
      <c r="A264" s="398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5">
        <v>4680115885837</v>
      </c>
      <c r="E265" s="39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7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5">
        <v>4680115885806</v>
      </c>
      <c r="E266" s="39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7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5">
        <v>4680115885851</v>
      </c>
      <c r="E267" s="39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6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5">
        <v>4680115885844</v>
      </c>
      <c r="E268" s="39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68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5">
        <v>4680115885820</v>
      </c>
      <c r="E269" s="39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5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401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2"/>
      <c r="P270" s="408" t="s">
        <v>69</v>
      </c>
      <c r="Q270" s="409"/>
      <c r="R270" s="409"/>
      <c r="S270" s="409"/>
      <c r="T270" s="409"/>
      <c r="U270" s="409"/>
      <c r="V270" s="410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2"/>
      <c r="P271" s="408" t="s">
        <v>69</v>
      </c>
      <c r="Q271" s="409"/>
      <c r="R271" s="409"/>
      <c r="S271" s="409"/>
      <c r="T271" s="409"/>
      <c r="U271" s="409"/>
      <c r="V271" s="410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41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hidden="1" customHeight="1" x14ac:dyDescent="0.25">
      <c r="A273" s="398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5">
        <v>4680115885707</v>
      </c>
      <c r="E274" s="39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54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401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2"/>
      <c r="P275" s="408" t="s">
        <v>69</v>
      </c>
      <c r="Q275" s="409"/>
      <c r="R275" s="409"/>
      <c r="S275" s="409"/>
      <c r="T275" s="409"/>
      <c r="U275" s="409"/>
      <c r="V275" s="410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2"/>
      <c r="P276" s="408" t="s">
        <v>69</v>
      </c>
      <c r="Q276" s="409"/>
      <c r="R276" s="409"/>
      <c r="S276" s="409"/>
      <c r="T276" s="409"/>
      <c r="U276" s="409"/>
      <c r="V276" s="410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41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hidden="1" customHeight="1" x14ac:dyDescent="0.25">
      <c r="A278" s="398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5">
        <v>4607091383423</v>
      </c>
      <c r="E279" s="39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5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5">
        <v>4680115885691</v>
      </c>
      <c r="E280" s="39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6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5">
        <v>4680115885660</v>
      </c>
      <c r="E281" s="39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6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1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2"/>
      <c r="P282" s="408" t="s">
        <v>69</v>
      </c>
      <c r="Q282" s="409"/>
      <c r="R282" s="409"/>
      <c r="S282" s="409"/>
      <c r="T282" s="409"/>
      <c r="U282" s="409"/>
      <c r="V282" s="410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2"/>
      <c r="P283" s="408" t="s">
        <v>69</v>
      </c>
      <c r="Q283" s="409"/>
      <c r="R283" s="409"/>
      <c r="S283" s="409"/>
      <c r="T283" s="409"/>
      <c r="U283" s="409"/>
      <c r="V283" s="410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41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hidden="1" customHeight="1" x14ac:dyDescent="0.25">
      <c r="A285" s="398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5">
        <v>4680115881556</v>
      </c>
      <c r="E286" s="39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6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5">
        <v>4680115881037</v>
      </c>
      <c r="E287" s="39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6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5">
        <v>4680115881228</v>
      </c>
      <c r="E288" s="39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4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5">
        <v>4680115881211</v>
      </c>
      <c r="E289" s="39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5">
        <v>4680115881020</v>
      </c>
      <c r="E290" s="39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7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1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2"/>
      <c r="P291" s="408" t="s">
        <v>69</v>
      </c>
      <c r="Q291" s="409"/>
      <c r="R291" s="409"/>
      <c r="S291" s="409"/>
      <c r="T291" s="409"/>
      <c r="U291" s="409"/>
      <c r="V291" s="410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2"/>
      <c r="P292" s="408" t="s">
        <v>69</v>
      </c>
      <c r="Q292" s="409"/>
      <c r="R292" s="409"/>
      <c r="S292" s="409"/>
      <c r="T292" s="409"/>
      <c r="U292" s="409"/>
      <c r="V292" s="410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41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5">
        <v>4680115884618</v>
      </c>
      <c r="E295" s="39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401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2"/>
      <c r="P296" s="408" t="s">
        <v>69</v>
      </c>
      <c r="Q296" s="409"/>
      <c r="R296" s="409"/>
      <c r="S296" s="409"/>
      <c r="T296" s="409"/>
      <c r="U296" s="409"/>
      <c r="V296" s="410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2"/>
      <c r="P297" s="408" t="s">
        <v>69</v>
      </c>
      <c r="Q297" s="409"/>
      <c r="R297" s="409"/>
      <c r="S297" s="409"/>
      <c r="T297" s="409"/>
      <c r="U297" s="409"/>
      <c r="V297" s="410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41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hidden="1" customHeight="1" x14ac:dyDescent="0.25">
      <c r="A299" s="398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5">
        <v>4680115882973</v>
      </c>
      <c r="E300" s="39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64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401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2"/>
      <c r="P301" s="408" t="s">
        <v>69</v>
      </c>
      <c r="Q301" s="409"/>
      <c r="R301" s="409"/>
      <c r="S301" s="409"/>
      <c r="T301" s="409"/>
      <c r="U301" s="409"/>
      <c r="V301" s="410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2"/>
      <c r="P302" s="408" t="s">
        <v>69</v>
      </c>
      <c r="Q302" s="409"/>
      <c r="R302" s="409"/>
      <c r="S302" s="409"/>
      <c r="T302" s="409"/>
      <c r="U302" s="409"/>
      <c r="V302" s="410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398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5">
        <v>4607091389845</v>
      </c>
      <c r="E304" s="39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58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5">
        <v>4680115882881</v>
      </c>
      <c r="E305" s="39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3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401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2"/>
      <c r="P306" s="408" t="s">
        <v>69</v>
      </c>
      <c r="Q306" s="409"/>
      <c r="R306" s="409"/>
      <c r="S306" s="409"/>
      <c r="T306" s="409"/>
      <c r="U306" s="409"/>
      <c r="V306" s="410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2"/>
      <c r="P307" s="408" t="s">
        <v>69</v>
      </c>
      <c r="Q307" s="409"/>
      <c r="R307" s="409"/>
      <c r="S307" s="409"/>
      <c r="T307" s="409"/>
      <c r="U307" s="409"/>
      <c r="V307" s="410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41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hidden="1" customHeight="1" x14ac:dyDescent="0.25">
      <c r="A309" s="398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5">
        <v>4680115885615</v>
      </c>
      <c r="E310" s="39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6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5">
        <v>4680115885646</v>
      </c>
      <c r="E311" s="39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6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5">
        <v>4680115885554</v>
      </c>
      <c r="E312" s="39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7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5">
        <v>4680115885622</v>
      </c>
      <c r="E313" s="39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4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5">
        <v>4680115881938</v>
      </c>
      <c r="E314" s="39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5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5">
        <v>4607091387346</v>
      </c>
      <c r="E315" s="39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7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5">
        <v>4680115885608</v>
      </c>
      <c r="E316" s="39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6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401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2"/>
      <c r="P317" s="408" t="s">
        <v>69</v>
      </c>
      <c r="Q317" s="409"/>
      <c r="R317" s="409"/>
      <c r="S317" s="409"/>
      <c r="T317" s="409"/>
      <c r="U317" s="409"/>
      <c r="V317" s="410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2"/>
      <c r="P318" s="408" t="s">
        <v>69</v>
      </c>
      <c r="Q318" s="409"/>
      <c r="R318" s="409"/>
      <c r="S318" s="409"/>
      <c r="T318" s="409"/>
      <c r="U318" s="409"/>
      <c r="V318" s="410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398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5">
        <v>4607091387193</v>
      </c>
      <c r="E320" s="39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5">
        <v>4607091387230</v>
      </c>
      <c r="E321" s="39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5">
        <v>4607091387292</v>
      </c>
      <c r="E322" s="39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7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5">
        <v>4607091387285</v>
      </c>
      <c r="E323" s="39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401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2"/>
      <c r="P324" s="408" t="s">
        <v>69</v>
      </c>
      <c r="Q324" s="409"/>
      <c r="R324" s="409"/>
      <c r="S324" s="409"/>
      <c r="T324" s="409"/>
      <c r="U324" s="409"/>
      <c r="V324" s="410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2"/>
      <c r="P325" s="408" t="s">
        <v>69</v>
      </c>
      <c r="Q325" s="409"/>
      <c r="R325" s="409"/>
      <c r="S325" s="409"/>
      <c r="T325" s="409"/>
      <c r="U325" s="409"/>
      <c r="V325" s="410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398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95">
        <v>4607091387766</v>
      </c>
      <c r="E327" s="39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3140</v>
      </c>
      <c r="Y327" s="382">
        <f t="shared" ref="Y327:Y332" si="57">IFERROR(IF(X327="",0,CEILING((X327/$H327),1)*$H327),"")</f>
        <v>3143.4</v>
      </c>
      <c r="Z327" s="36">
        <f>IFERROR(IF(Y327=0,"",ROUNDUP(Y327/H327,0)*0.02175),"")</f>
        <v>8.76525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3364.6307692307696</v>
      </c>
      <c r="BN327" s="64">
        <f t="shared" ref="BN327:BN332" si="59">IFERROR(Y327*I327/H327,"0")</f>
        <v>3368.2740000000003</v>
      </c>
      <c r="BO327" s="64">
        <f t="shared" ref="BO327:BO332" si="60">IFERROR(1/J327*(X327/H327),"0")</f>
        <v>7.1886446886446889</v>
      </c>
      <c r="BP327" s="64">
        <f t="shared" ref="BP327:BP332" si="61">IFERROR(1/J327*(Y327/H327),"0")</f>
        <v>7.1964285714285712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5">
        <v>4607091387957</v>
      </c>
      <c r="E328" s="39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5">
        <v>4607091387964</v>
      </c>
      <c r="E329" s="39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5">
        <v>4680115884588</v>
      </c>
      <c r="E330" s="39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5">
        <v>4607091387537</v>
      </c>
      <c r="E331" s="39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6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5">
        <v>4607091387513</v>
      </c>
      <c r="E332" s="39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401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2"/>
      <c r="P333" s="408" t="s">
        <v>69</v>
      </c>
      <c r="Q333" s="409"/>
      <c r="R333" s="409"/>
      <c r="S333" s="409"/>
      <c r="T333" s="409"/>
      <c r="U333" s="409"/>
      <c r="V333" s="410"/>
      <c r="W333" s="37" t="s">
        <v>70</v>
      </c>
      <c r="X333" s="383">
        <f>IFERROR(X327/H327,"0")+IFERROR(X328/H328,"0")+IFERROR(X329/H329,"0")+IFERROR(X330/H330,"0")+IFERROR(X331/H331,"0")+IFERROR(X332/H332,"0")</f>
        <v>402.5641025641026</v>
      </c>
      <c r="Y333" s="383">
        <f>IFERROR(Y327/H327,"0")+IFERROR(Y328/H328,"0")+IFERROR(Y329/H329,"0")+IFERROR(Y330/H330,"0")+IFERROR(Y331/H331,"0")+IFERROR(Y332/H332,"0")</f>
        <v>403</v>
      </c>
      <c r="Z333" s="383">
        <f>IFERROR(IF(Z327="",0,Z327),"0")+IFERROR(IF(Z328="",0,Z328),"0")+IFERROR(IF(Z329="",0,Z329),"0")+IFERROR(IF(Z330="",0,Z330),"0")+IFERROR(IF(Z331="",0,Z331),"0")+IFERROR(IF(Z332="",0,Z332),"0")</f>
        <v>8.76525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2"/>
      <c r="P334" s="408" t="s">
        <v>69</v>
      </c>
      <c r="Q334" s="409"/>
      <c r="R334" s="409"/>
      <c r="S334" s="409"/>
      <c r="T334" s="409"/>
      <c r="U334" s="409"/>
      <c r="V334" s="410"/>
      <c r="W334" s="37" t="s">
        <v>68</v>
      </c>
      <c r="X334" s="383">
        <f>IFERROR(SUM(X327:X332),"0")</f>
        <v>3140</v>
      </c>
      <c r="Y334" s="383">
        <f>IFERROR(SUM(Y327:Y332),"0")</f>
        <v>3143.4</v>
      </c>
      <c r="Z334" s="37"/>
      <c r="AA334" s="384"/>
      <c r="AB334" s="384"/>
      <c r="AC334" s="384"/>
    </row>
    <row r="335" spans="1:68" ht="14.25" hidden="1" customHeight="1" x14ac:dyDescent="0.25">
      <c r="A335" s="398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5">
        <v>4607091380880</v>
      </c>
      <c r="E336" s="39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42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434</v>
      </c>
      <c r="B337" s="54" t="s">
        <v>435</v>
      </c>
      <c r="C337" s="31">
        <v>4301060308</v>
      </c>
      <c r="D337" s="395">
        <v>4607091384482</v>
      </c>
      <c r="E337" s="39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6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5">
        <v>4607091380897</v>
      </c>
      <c r="E338" s="39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3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401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2"/>
      <c r="P339" s="408" t="s">
        <v>69</v>
      </c>
      <c r="Q339" s="409"/>
      <c r="R339" s="409"/>
      <c r="S339" s="409"/>
      <c r="T339" s="409"/>
      <c r="U339" s="409"/>
      <c r="V339" s="410"/>
      <c r="W339" s="37" t="s">
        <v>70</v>
      </c>
      <c r="X339" s="383">
        <f>IFERROR(X336/H336,"0")+IFERROR(X337/H337,"0")+IFERROR(X338/H338,"0")</f>
        <v>0</v>
      </c>
      <c r="Y339" s="383">
        <f>IFERROR(Y336/H336,"0")+IFERROR(Y337/H337,"0")+IFERROR(Y338/H338,"0")</f>
        <v>0</v>
      </c>
      <c r="Z339" s="383">
        <f>IFERROR(IF(Z336="",0,Z336),"0")+IFERROR(IF(Z337="",0,Z337),"0")+IFERROR(IF(Z338="",0,Z338),"0")</f>
        <v>0</v>
      </c>
      <c r="AA339" s="384"/>
      <c r="AB339" s="384"/>
      <c r="AC339" s="384"/>
    </row>
    <row r="340" spans="1:68" hidden="1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2"/>
      <c r="P340" s="408" t="s">
        <v>69</v>
      </c>
      <c r="Q340" s="409"/>
      <c r="R340" s="409"/>
      <c r="S340" s="409"/>
      <c r="T340" s="409"/>
      <c r="U340" s="409"/>
      <c r="V340" s="410"/>
      <c r="W340" s="37" t="s">
        <v>68</v>
      </c>
      <c r="X340" s="383">
        <f>IFERROR(SUM(X336:X338),"0")</f>
        <v>0</v>
      </c>
      <c r="Y340" s="383">
        <f>IFERROR(SUM(Y336:Y338),"0")</f>
        <v>0</v>
      </c>
      <c r="Z340" s="37"/>
      <c r="AA340" s="384"/>
      <c r="AB340" s="384"/>
      <c r="AC340" s="384"/>
    </row>
    <row r="341" spans="1:68" ht="14.25" hidden="1" customHeight="1" x14ac:dyDescent="0.25">
      <c r="A341" s="398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5">
        <v>4607091388374</v>
      </c>
      <c r="E342" s="39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467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5">
        <v>4607091388381</v>
      </c>
      <c r="E343" s="39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5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5">
        <v>4607091383102</v>
      </c>
      <c r="E344" s="39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5">
        <v>4607091388404</v>
      </c>
      <c r="E345" s="39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401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2"/>
      <c r="P346" s="408" t="s">
        <v>69</v>
      </c>
      <c r="Q346" s="409"/>
      <c r="R346" s="409"/>
      <c r="S346" s="409"/>
      <c r="T346" s="409"/>
      <c r="U346" s="409"/>
      <c r="V346" s="410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2"/>
      <c r="P347" s="408" t="s">
        <v>69</v>
      </c>
      <c r="Q347" s="409"/>
      <c r="R347" s="409"/>
      <c r="S347" s="409"/>
      <c r="T347" s="409"/>
      <c r="U347" s="409"/>
      <c r="V347" s="410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398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5">
        <v>4680115881808</v>
      </c>
      <c r="E349" s="39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4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5">
        <v>4680115881822</v>
      </c>
      <c r="E350" s="39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6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5">
        <v>4680115880016</v>
      </c>
      <c r="E351" s="39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401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2"/>
      <c r="P352" s="408" t="s">
        <v>69</v>
      </c>
      <c r="Q352" s="409"/>
      <c r="R352" s="409"/>
      <c r="S352" s="409"/>
      <c r="T352" s="409"/>
      <c r="U352" s="409"/>
      <c r="V352" s="410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2"/>
      <c r="P353" s="408" t="s">
        <v>69</v>
      </c>
      <c r="Q353" s="409"/>
      <c r="R353" s="409"/>
      <c r="S353" s="409"/>
      <c r="T353" s="409"/>
      <c r="U353" s="409"/>
      <c r="V353" s="410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41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hidden="1" customHeight="1" x14ac:dyDescent="0.25">
      <c r="A355" s="398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5">
        <v>4607091383836</v>
      </c>
      <c r="E356" s="39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6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1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2"/>
      <c r="P357" s="408" t="s">
        <v>69</v>
      </c>
      <c r="Q357" s="409"/>
      <c r="R357" s="409"/>
      <c r="S357" s="409"/>
      <c r="T357" s="409"/>
      <c r="U357" s="409"/>
      <c r="V357" s="410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2"/>
      <c r="P358" s="408" t="s">
        <v>69</v>
      </c>
      <c r="Q358" s="409"/>
      <c r="R358" s="409"/>
      <c r="S358" s="409"/>
      <c r="T358" s="409"/>
      <c r="U358" s="409"/>
      <c r="V358" s="410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398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5">
        <v>4607091387919</v>
      </c>
      <c r="E360" s="39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5">
        <v>4680115883604</v>
      </c>
      <c r="E361" s="39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6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5">
        <v>4680115883567</v>
      </c>
      <c r="E362" s="39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401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2"/>
      <c r="P363" s="408" t="s">
        <v>69</v>
      </c>
      <c r="Q363" s="409"/>
      <c r="R363" s="409"/>
      <c r="S363" s="409"/>
      <c r="T363" s="409"/>
      <c r="U363" s="409"/>
      <c r="V363" s="410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2"/>
      <c r="P364" s="408" t="s">
        <v>69</v>
      </c>
      <c r="Q364" s="409"/>
      <c r="R364" s="409"/>
      <c r="S364" s="409"/>
      <c r="T364" s="409"/>
      <c r="U364" s="409"/>
      <c r="V364" s="410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37" t="s">
        <v>466</v>
      </c>
      <c r="B365" s="438"/>
      <c r="C365" s="438"/>
      <c r="D365" s="438"/>
      <c r="E365" s="438"/>
      <c r="F365" s="438"/>
      <c r="G365" s="438"/>
      <c r="H365" s="438"/>
      <c r="I365" s="438"/>
      <c r="J365" s="438"/>
      <c r="K365" s="438"/>
      <c r="L365" s="438"/>
      <c r="M365" s="438"/>
      <c r="N365" s="438"/>
      <c r="O365" s="438"/>
      <c r="P365" s="438"/>
      <c r="Q365" s="438"/>
      <c r="R365" s="438"/>
      <c r="S365" s="438"/>
      <c r="T365" s="438"/>
      <c r="U365" s="438"/>
      <c r="V365" s="438"/>
      <c r="W365" s="438"/>
      <c r="X365" s="438"/>
      <c r="Y365" s="438"/>
      <c r="Z365" s="438"/>
      <c r="AA365" s="48"/>
      <c r="AB365" s="48"/>
      <c r="AC365" s="48"/>
    </row>
    <row r="366" spans="1:68" ht="16.5" hidden="1" customHeight="1" x14ac:dyDescent="0.25">
      <c r="A366" s="441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hidden="1" customHeight="1" x14ac:dyDescent="0.25">
      <c r="A367" s="398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hidden="1" customHeight="1" x14ac:dyDescent="0.25">
      <c r="A368" s="54" t="s">
        <v>468</v>
      </c>
      <c r="B368" s="54" t="s">
        <v>469</v>
      </c>
      <c r="C368" s="31">
        <v>4301011869</v>
      </c>
      <c r="D368" s="395">
        <v>4680115884847</v>
      </c>
      <c r="E368" s="39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43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0</v>
      </c>
      <c r="Y368" s="382">
        <f t="shared" ref="Y368:Y376" si="62"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0</v>
      </c>
      <c r="BN368" s="64">
        <f t="shared" ref="BN368:BN376" si="64">IFERROR(Y368*I368/H368,"0")</f>
        <v>0</v>
      </c>
      <c r="BO368" s="64">
        <f t="shared" ref="BO368:BO376" si="65">IFERROR(1/J368*(X368/H368),"0")</f>
        <v>0</v>
      </c>
      <c r="BP368" s="64">
        <f t="shared" ref="BP368:BP376" si="66">IFERROR(1/J368*(Y368/H368),"0")</f>
        <v>0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5">
        <v>4680115884847</v>
      </c>
      <c r="E369" s="39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4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5">
        <v>4680115884854</v>
      </c>
      <c r="E370" s="39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4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500</v>
      </c>
      <c r="Y370" s="382">
        <f t="shared" si="62"/>
        <v>510</v>
      </c>
      <c r="Z370" s="36">
        <f>IFERROR(IF(Y370=0,"",ROUNDUP(Y370/H370,0)*0.02175),"")</f>
        <v>0.73949999999999994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516</v>
      </c>
      <c r="BN370" s="64">
        <f t="shared" si="64"/>
        <v>526.32000000000005</v>
      </c>
      <c r="BO370" s="64">
        <f t="shared" si="65"/>
        <v>0.69444444444444442</v>
      </c>
      <c r="BP370" s="64">
        <f t="shared" si="66"/>
        <v>0.70833333333333326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5">
        <v>4680115884854</v>
      </c>
      <c r="E371" s="39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6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5">
        <v>4680115884830</v>
      </c>
      <c r="E372" s="39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6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1080</v>
      </c>
      <c r="Y372" s="382">
        <f t="shared" si="62"/>
        <v>1080</v>
      </c>
      <c r="Z372" s="36">
        <f>IFERROR(IF(Y372=0,"",ROUNDUP(Y372/H372,0)*0.02175),"")</f>
        <v>1.5659999999999998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1114.5600000000002</v>
      </c>
      <c r="BN372" s="64">
        <f t="shared" si="64"/>
        <v>1114.5600000000002</v>
      </c>
      <c r="BO372" s="64">
        <f t="shared" si="65"/>
        <v>1.5</v>
      </c>
      <c r="BP372" s="64">
        <f t="shared" si="66"/>
        <v>1.5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5">
        <v>4680115884830</v>
      </c>
      <c r="E373" s="39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4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5">
        <v>4680115882638</v>
      </c>
      <c r="E374" s="39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5">
        <v>4680115884922</v>
      </c>
      <c r="E375" s="39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5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5">
        <v>4680115884861</v>
      </c>
      <c r="E376" s="39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401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2"/>
      <c r="P377" s="408" t="s">
        <v>69</v>
      </c>
      <c r="Q377" s="409"/>
      <c r="R377" s="409"/>
      <c r="S377" s="409"/>
      <c r="T377" s="409"/>
      <c r="U377" s="409"/>
      <c r="V377" s="410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105.33333333333334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106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2.3054999999999999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2"/>
      <c r="P378" s="408" t="s">
        <v>69</v>
      </c>
      <c r="Q378" s="409"/>
      <c r="R378" s="409"/>
      <c r="S378" s="409"/>
      <c r="T378" s="409"/>
      <c r="U378" s="409"/>
      <c r="V378" s="410"/>
      <c r="W378" s="37" t="s">
        <v>68</v>
      </c>
      <c r="X378" s="383">
        <f>IFERROR(SUM(X368:X376),"0")</f>
        <v>1580</v>
      </c>
      <c r="Y378" s="383">
        <f>IFERROR(SUM(Y368:Y376),"0")</f>
        <v>1590</v>
      </c>
      <c r="Z378" s="37"/>
      <c r="AA378" s="384"/>
      <c r="AB378" s="384"/>
      <c r="AC378" s="384"/>
    </row>
    <row r="379" spans="1:68" ht="14.25" hidden="1" customHeight="1" x14ac:dyDescent="0.25">
      <c r="A379" s="398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5">
        <v>4607091383980</v>
      </c>
      <c r="E380" s="39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5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1080</v>
      </c>
      <c r="Y380" s="382">
        <f>IFERROR(IF(X380="",0,CEILING((X380/$H380),1)*$H380),"")</f>
        <v>1080</v>
      </c>
      <c r="Z380" s="36">
        <f>IFERROR(IF(Y380=0,"",ROUNDUP(Y380/H380,0)*0.02175),"")</f>
        <v>1.5659999999999998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1114.5600000000002</v>
      </c>
      <c r="BN380" s="64">
        <f>IFERROR(Y380*I380/H380,"0")</f>
        <v>1114.5600000000002</v>
      </c>
      <c r="BO380" s="64">
        <f>IFERROR(1/J380*(X380/H380),"0")</f>
        <v>1.5</v>
      </c>
      <c r="BP380" s="64">
        <f>IFERROR(1/J380*(Y380/H380),"0")</f>
        <v>1.5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5">
        <v>4607091384178</v>
      </c>
      <c r="E381" s="39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7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401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2"/>
      <c r="P382" s="408" t="s">
        <v>69</v>
      </c>
      <c r="Q382" s="409"/>
      <c r="R382" s="409"/>
      <c r="S382" s="409"/>
      <c r="T382" s="409"/>
      <c r="U382" s="409"/>
      <c r="V382" s="410"/>
      <c r="W382" s="37" t="s">
        <v>70</v>
      </c>
      <c r="X382" s="383">
        <f>IFERROR(X380/H380,"0")+IFERROR(X381/H381,"0")</f>
        <v>72</v>
      </c>
      <c r="Y382" s="383">
        <f>IFERROR(Y380/H380,"0")+IFERROR(Y381/H381,"0")</f>
        <v>72</v>
      </c>
      <c r="Z382" s="383">
        <f>IFERROR(IF(Z380="",0,Z380),"0")+IFERROR(IF(Z381="",0,Z381),"0")</f>
        <v>1.5659999999999998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2"/>
      <c r="P383" s="408" t="s">
        <v>69</v>
      </c>
      <c r="Q383" s="409"/>
      <c r="R383" s="409"/>
      <c r="S383" s="409"/>
      <c r="T383" s="409"/>
      <c r="U383" s="409"/>
      <c r="V383" s="410"/>
      <c r="W383" s="37" t="s">
        <v>68</v>
      </c>
      <c r="X383" s="383">
        <f>IFERROR(SUM(X380:X381),"0")</f>
        <v>1080</v>
      </c>
      <c r="Y383" s="383">
        <f>IFERROR(SUM(Y380:Y381),"0")</f>
        <v>1080</v>
      </c>
      <c r="Z383" s="37"/>
      <c r="AA383" s="384"/>
      <c r="AB383" s="384"/>
      <c r="AC383" s="384"/>
    </row>
    <row r="384" spans="1:68" ht="14.25" hidden="1" customHeight="1" x14ac:dyDescent="0.25">
      <c r="A384" s="398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5">
        <v>4607091383928</v>
      </c>
      <c r="E385" s="39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5">
        <v>4607091383928</v>
      </c>
      <c r="E386" s="39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5">
        <v>4607091384260</v>
      </c>
      <c r="E387" s="39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62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401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2"/>
      <c r="P388" s="408" t="s">
        <v>69</v>
      </c>
      <c r="Q388" s="409"/>
      <c r="R388" s="409"/>
      <c r="S388" s="409"/>
      <c r="T388" s="409"/>
      <c r="U388" s="409"/>
      <c r="V388" s="410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2"/>
      <c r="P389" s="408" t="s">
        <v>69</v>
      </c>
      <c r="Q389" s="409"/>
      <c r="R389" s="409"/>
      <c r="S389" s="409"/>
      <c r="T389" s="409"/>
      <c r="U389" s="409"/>
      <c r="V389" s="410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398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5">
        <v>4607091384673</v>
      </c>
      <c r="E391" s="39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5">
        <v>4607091384673</v>
      </c>
      <c r="E392" s="39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1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2"/>
      <c r="P393" s="408" t="s">
        <v>69</v>
      </c>
      <c r="Q393" s="409"/>
      <c r="R393" s="409"/>
      <c r="S393" s="409"/>
      <c r="T393" s="409"/>
      <c r="U393" s="409"/>
      <c r="V393" s="410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2"/>
      <c r="P394" s="408" t="s">
        <v>69</v>
      </c>
      <c r="Q394" s="409"/>
      <c r="R394" s="409"/>
      <c r="S394" s="409"/>
      <c r="T394" s="409"/>
      <c r="U394" s="409"/>
      <c r="V394" s="410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41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hidden="1" customHeight="1" x14ac:dyDescent="0.25">
      <c r="A396" s="398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5">
        <v>4680115881907</v>
      </c>
      <c r="E397" s="39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620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5">
        <v>4680115884892</v>
      </c>
      <c r="E398" s="39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5">
        <v>4680115884885</v>
      </c>
      <c r="E399" s="39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5">
        <v>4680115884908</v>
      </c>
      <c r="E400" s="39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63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401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2"/>
      <c r="P401" s="408" t="s">
        <v>69</v>
      </c>
      <c r="Q401" s="409"/>
      <c r="R401" s="409"/>
      <c r="S401" s="409"/>
      <c r="T401" s="409"/>
      <c r="U401" s="409"/>
      <c r="V401" s="410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2"/>
      <c r="P402" s="408" t="s">
        <v>69</v>
      </c>
      <c r="Q402" s="409"/>
      <c r="R402" s="409"/>
      <c r="S402" s="409"/>
      <c r="T402" s="409"/>
      <c r="U402" s="409"/>
      <c r="V402" s="410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398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5">
        <v>4607091384802</v>
      </c>
      <c r="E404" s="39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7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5">
        <v>4607091384802</v>
      </c>
      <c r="E405" s="39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5">
        <v>4607091384826</v>
      </c>
      <c r="E406" s="39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401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2"/>
      <c r="P407" s="408" t="s">
        <v>69</v>
      </c>
      <c r="Q407" s="409"/>
      <c r="R407" s="409"/>
      <c r="S407" s="409"/>
      <c r="T407" s="409"/>
      <c r="U407" s="409"/>
      <c r="V407" s="410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2"/>
      <c r="P408" s="408" t="s">
        <v>69</v>
      </c>
      <c r="Q408" s="409"/>
      <c r="R408" s="409"/>
      <c r="S408" s="409"/>
      <c r="T408" s="409"/>
      <c r="U408" s="409"/>
      <c r="V408" s="410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398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hidden="1" customHeight="1" x14ac:dyDescent="0.25">
      <c r="A410" s="54" t="s">
        <v>510</v>
      </c>
      <c r="B410" s="54" t="s">
        <v>511</v>
      </c>
      <c r="C410" s="31">
        <v>4301051635</v>
      </c>
      <c r="D410" s="395">
        <v>4607091384246</v>
      </c>
      <c r="E410" s="39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41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5">
        <v>4680115881976</v>
      </c>
      <c r="E411" s="39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5">
        <v>4607091384253</v>
      </c>
      <c r="E412" s="39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5">
        <v>4607091384253</v>
      </c>
      <c r="E413" s="39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5">
        <v>4680115881969</v>
      </c>
      <c r="E414" s="39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401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2"/>
      <c r="P415" s="408" t="s">
        <v>69</v>
      </c>
      <c r="Q415" s="409"/>
      <c r="R415" s="409"/>
      <c r="S415" s="409"/>
      <c r="T415" s="409"/>
      <c r="U415" s="409"/>
      <c r="V415" s="410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2"/>
      <c r="P416" s="408" t="s">
        <v>69</v>
      </c>
      <c r="Q416" s="409"/>
      <c r="R416" s="409"/>
      <c r="S416" s="409"/>
      <c r="T416" s="409"/>
      <c r="U416" s="409"/>
      <c r="V416" s="410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hidden="1" customHeight="1" x14ac:dyDescent="0.25">
      <c r="A417" s="398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5">
        <v>4607091389357</v>
      </c>
      <c r="E418" s="39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1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2"/>
      <c r="P419" s="408" t="s">
        <v>69</v>
      </c>
      <c r="Q419" s="409"/>
      <c r="R419" s="409"/>
      <c r="S419" s="409"/>
      <c r="T419" s="409"/>
      <c r="U419" s="409"/>
      <c r="V419" s="410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2"/>
      <c r="P420" s="408" t="s">
        <v>69</v>
      </c>
      <c r="Q420" s="409"/>
      <c r="R420" s="409"/>
      <c r="S420" s="409"/>
      <c r="T420" s="409"/>
      <c r="U420" s="409"/>
      <c r="V420" s="410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37" t="s">
        <v>521</v>
      </c>
      <c r="B421" s="438"/>
      <c r="C421" s="438"/>
      <c r="D421" s="438"/>
      <c r="E421" s="438"/>
      <c r="F421" s="438"/>
      <c r="G421" s="438"/>
      <c r="H421" s="438"/>
      <c r="I421" s="438"/>
      <c r="J421" s="438"/>
      <c r="K421" s="438"/>
      <c r="L421" s="438"/>
      <c r="M421" s="438"/>
      <c r="N421" s="438"/>
      <c r="O421" s="438"/>
      <c r="P421" s="438"/>
      <c r="Q421" s="438"/>
      <c r="R421" s="438"/>
      <c r="S421" s="438"/>
      <c r="T421" s="438"/>
      <c r="U421" s="438"/>
      <c r="V421" s="438"/>
      <c r="W421" s="438"/>
      <c r="X421" s="438"/>
      <c r="Y421" s="438"/>
      <c r="Z421" s="438"/>
      <c r="AA421" s="48"/>
      <c r="AB421" s="48"/>
      <c r="AC421" s="48"/>
    </row>
    <row r="422" spans="1:68" ht="16.5" hidden="1" customHeight="1" x14ac:dyDescent="0.25">
      <c r="A422" s="441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hidden="1" customHeight="1" x14ac:dyDescent="0.25">
      <c r="A423" s="398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5">
        <v>4607091389708</v>
      </c>
      <c r="E424" s="39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401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2"/>
      <c r="P425" s="408" t="s">
        <v>69</v>
      </c>
      <c r="Q425" s="409"/>
      <c r="R425" s="409"/>
      <c r="S425" s="409"/>
      <c r="T425" s="409"/>
      <c r="U425" s="409"/>
      <c r="V425" s="410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2"/>
      <c r="P426" s="408" t="s">
        <v>69</v>
      </c>
      <c r="Q426" s="409"/>
      <c r="R426" s="409"/>
      <c r="S426" s="409"/>
      <c r="T426" s="409"/>
      <c r="U426" s="409"/>
      <c r="V426" s="410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398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5">
        <v>4607091389753</v>
      </c>
      <c r="E428" s="39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8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5">
        <v>4607091389753</v>
      </c>
      <c r="E429" s="39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75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5">
        <v>4607091389760</v>
      </c>
      <c r="E430" s="39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0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395">
        <v>4607091389746</v>
      </c>
      <c r="E431" s="39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5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5">
        <v>4607091389746</v>
      </c>
      <c r="E432" s="39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5">
        <v>4680115883147</v>
      </c>
      <c r="E433" s="39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4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5">
        <v>4680115883147</v>
      </c>
      <c r="E434" s="39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4301031178</v>
      </c>
      <c r="D435" s="395">
        <v>4607091384338</v>
      </c>
      <c r="E435" s="39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5">
        <v>4607091384338</v>
      </c>
      <c r="E436" s="39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5">
        <v>4680115883154</v>
      </c>
      <c r="E437" s="39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4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5">
        <v>4680115883154</v>
      </c>
      <c r="E438" s="39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4301031171</v>
      </c>
      <c r="D439" s="395">
        <v>4607091389524</v>
      </c>
      <c r="E439" s="39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5">
        <v>4607091389524</v>
      </c>
      <c r="E440" s="39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5">
        <v>4680115883161</v>
      </c>
      <c r="E441" s="39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5">
        <v>4680115883161</v>
      </c>
      <c r="E442" s="39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5">
        <v>4607091389531</v>
      </c>
      <c r="E443" s="39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4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5">
        <v>4607091389531</v>
      </c>
      <c r="E444" s="39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5">
        <v>4607091384345</v>
      </c>
      <c r="E445" s="39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5">
        <v>4680115883185</v>
      </c>
      <c r="E446" s="39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5">
        <v>4680115883185</v>
      </c>
      <c r="E447" s="39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5">
        <v>4680115882928</v>
      </c>
      <c r="E448" s="39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401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2"/>
      <c r="P449" s="408" t="s">
        <v>69</v>
      </c>
      <c r="Q449" s="409"/>
      <c r="R449" s="409"/>
      <c r="S449" s="409"/>
      <c r="T449" s="409"/>
      <c r="U449" s="409"/>
      <c r="V449" s="410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2"/>
      <c r="P450" s="408" t="s">
        <v>69</v>
      </c>
      <c r="Q450" s="409"/>
      <c r="R450" s="409"/>
      <c r="S450" s="409"/>
      <c r="T450" s="409"/>
      <c r="U450" s="409"/>
      <c r="V450" s="410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hidden="1" customHeight="1" x14ac:dyDescent="0.25">
      <c r="A451" s="398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5">
        <v>4607091384352</v>
      </c>
      <c r="E452" s="39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7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5">
        <v>4607091389654</v>
      </c>
      <c r="E453" s="39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7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1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2"/>
      <c r="P454" s="408" t="s">
        <v>69</v>
      </c>
      <c r="Q454" s="409"/>
      <c r="R454" s="409"/>
      <c r="S454" s="409"/>
      <c r="T454" s="409"/>
      <c r="U454" s="409"/>
      <c r="V454" s="410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2"/>
      <c r="P455" s="408" t="s">
        <v>69</v>
      </c>
      <c r="Q455" s="409"/>
      <c r="R455" s="409"/>
      <c r="S455" s="409"/>
      <c r="T455" s="409"/>
      <c r="U455" s="409"/>
      <c r="V455" s="410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398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5">
        <v>4680115884335</v>
      </c>
      <c r="E457" s="39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7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5">
        <v>4680115884342</v>
      </c>
      <c r="E458" s="39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5">
        <v>4680115884113</v>
      </c>
      <c r="E459" s="39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5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401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2"/>
      <c r="P460" s="408" t="s">
        <v>69</v>
      </c>
      <c r="Q460" s="409"/>
      <c r="R460" s="409"/>
      <c r="S460" s="409"/>
      <c r="T460" s="409"/>
      <c r="U460" s="409"/>
      <c r="V460" s="410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2"/>
      <c r="P461" s="408" t="s">
        <v>69</v>
      </c>
      <c r="Q461" s="409"/>
      <c r="R461" s="409"/>
      <c r="S461" s="409"/>
      <c r="T461" s="409"/>
      <c r="U461" s="409"/>
      <c r="V461" s="410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41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hidden="1" customHeight="1" x14ac:dyDescent="0.25">
      <c r="A463" s="398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5">
        <v>4607091389364</v>
      </c>
      <c r="E464" s="39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01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2"/>
      <c r="P465" s="408" t="s">
        <v>69</v>
      </c>
      <c r="Q465" s="409"/>
      <c r="R465" s="409"/>
      <c r="S465" s="409"/>
      <c r="T465" s="409"/>
      <c r="U465" s="409"/>
      <c r="V465" s="410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2"/>
      <c r="P466" s="408" t="s">
        <v>69</v>
      </c>
      <c r="Q466" s="409"/>
      <c r="R466" s="409"/>
      <c r="S466" s="409"/>
      <c r="T466" s="409"/>
      <c r="U466" s="409"/>
      <c r="V466" s="410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398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5">
        <v>4607091389739</v>
      </c>
      <c r="E468" s="39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4301031324</v>
      </c>
      <c r="D469" s="395">
        <v>4607091389739</v>
      </c>
      <c r="E469" s="39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712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5">
        <v>4607091389425</v>
      </c>
      <c r="E470" s="39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5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5">
        <v>4680115880771</v>
      </c>
      <c r="E471" s="39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70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4301031173</v>
      </c>
      <c r="D472" s="395">
        <v>4607091389500</v>
      </c>
      <c r="E472" s="39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5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5">
        <v>4607091389500</v>
      </c>
      <c r="E473" s="39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401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2"/>
      <c r="P474" s="408" t="s">
        <v>69</v>
      </c>
      <c r="Q474" s="409"/>
      <c r="R474" s="409"/>
      <c r="S474" s="409"/>
      <c r="T474" s="409"/>
      <c r="U474" s="409"/>
      <c r="V474" s="410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2"/>
      <c r="P475" s="408" t="s">
        <v>69</v>
      </c>
      <c r="Q475" s="409"/>
      <c r="R475" s="409"/>
      <c r="S475" s="409"/>
      <c r="T475" s="409"/>
      <c r="U475" s="409"/>
      <c r="V475" s="410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398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5">
        <v>4680115884359</v>
      </c>
      <c r="E477" s="39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5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5">
        <v>4680115884571</v>
      </c>
      <c r="E478" s="39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49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1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2"/>
      <c r="P479" s="408" t="s">
        <v>69</v>
      </c>
      <c r="Q479" s="409"/>
      <c r="R479" s="409"/>
      <c r="S479" s="409"/>
      <c r="T479" s="409"/>
      <c r="U479" s="409"/>
      <c r="V479" s="410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2"/>
      <c r="P480" s="408" t="s">
        <v>69</v>
      </c>
      <c r="Q480" s="409"/>
      <c r="R480" s="409"/>
      <c r="S480" s="409"/>
      <c r="T480" s="409"/>
      <c r="U480" s="409"/>
      <c r="V480" s="410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398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5">
        <v>4680115884090</v>
      </c>
      <c r="E482" s="39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7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401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2"/>
      <c r="P483" s="408" t="s">
        <v>69</v>
      </c>
      <c r="Q483" s="409"/>
      <c r="R483" s="409"/>
      <c r="S483" s="409"/>
      <c r="T483" s="409"/>
      <c r="U483" s="409"/>
      <c r="V483" s="410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2"/>
      <c r="P484" s="408" t="s">
        <v>69</v>
      </c>
      <c r="Q484" s="409"/>
      <c r="R484" s="409"/>
      <c r="S484" s="409"/>
      <c r="T484" s="409"/>
      <c r="U484" s="409"/>
      <c r="V484" s="410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398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5">
        <v>4680115884564</v>
      </c>
      <c r="E486" s="39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46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1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2"/>
      <c r="P487" s="408" t="s">
        <v>69</v>
      </c>
      <c r="Q487" s="409"/>
      <c r="R487" s="409"/>
      <c r="S487" s="409"/>
      <c r="T487" s="409"/>
      <c r="U487" s="409"/>
      <c r="V487" s="410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2"/>
      <c r="P488" s="408" t="s">
        <v>69</v>
      </c>
      <c r="Q488" s="409"/>
      <c r="R488" s="409"/>
      <c r="S488" s="409"/>
      <c r="T488" s="409"/>
      <c r="U488" s="409"/>
      <c r="V488" s="410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41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hidden="1" customHeight="1" x14ac:dyDescent="0.25">
      <c r="A490" s="398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5">
        <v>4680115885189</v>
      </c>
      <c r="E491" s="39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7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5">
        <v>4680115885172</v>
      </c>
      <c r="E492" s="39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69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5">
        <v>4680115885110</v>
      </c>
      <c r="E493" s="39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6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401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2"/>
      <c r="P494" s="408" t="s">
        <v>69</v>
      </c>
      <c r="Q494" s="409"/>
      <c r="R494" s="409"/>
      <c r="S494" s="409"/>
      <c r="T494" s="409"/>
      <c r="U494" s="409"/>
      <c r="V494" s="410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2"/>
      <c r="P495" s="408" t="s">
        <v>69</v>
      </c>
      <c r="Q495" s="409"/>
      <c r="R495" s="409"/>
      <c r="S495" s="409"/>
      <c r="T495" s="409"/>
      <c r="U495" s="409"/>
      <c r="V495" s="410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41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hidden="1" customHeight="1" x14ac:dyDescent="0.25">
      <c r="A497" s="398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5">
        <v>4680115885738</v>
      </c>
      <c r="E498" s="39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679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5">
        <v>4680115885103</v>
      </c>
      <c r="E499" s="39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401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2"/>
      <c r="P500" s="408" t="s">
        <v>69</v>
      </c>
      <c r="Q500" s="409"/>
      <c r="R500" s="409"/>
      <c r="S500" s="409"/>
      <c r="T500" s="409"/>
      <c r="U500" s="409"/>
      <c r="V500" s="410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2"/>
      <c r="P501" s="408" t="s">
        <v>69</v>
      </c>
      <c r="Q501" s="409"/>
      <c r="R501" s="409"/>
      <c r="S501" s="409"/>
      <c r="T501" s="409"/>
      <c r="U501" s="409"/>
      <c r="V501" s="410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398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5">
        <v>4680115885509</v>
      </c>
      <c r="E503" s="39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57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401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2"/>
      <c r="P504" s="408" t="s">
        <v>69</v>
      </c>
      <c r="Q504" s="409"/>
      <c r="R504" s="409"/>
      <c r="S504" s="409"/>
      <c r="T504" s="409"/>
      <c r="U504" s="409"/>
      <c r="V504" s="410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2"/>
      <c r="P505" s="408" t="s">
        <v>69</v>
      </c>
      <c r="Q505" s="409"/>
      <c r="R505" s="409"/>
      <c r="S505" s="409"/>
      <c r="T505" s="409"/>
      <c r="U505" s="409"/>
      <c r="V505" s="410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37" t="s">
        <v>607</v>
      </c>
      <c r="B506" s="438"/>
      <c r="C506" s="438"/>
      <c r="D506" s="438"/>
      <c r="E506" s="438"/>
      <c r="F506" s="438"/>
      <c r="G506" s="438"/>
      <c r="H506" s="438"/>
      <c r="I506" s="438"/>
      <c r="J506" s="438"/>
      <c r="K506" s="438"/>
      <c r="L506" s="438"/>
      <c r="M506" s="438"/>
      <c r="N506" s="438"/>
      <c r="O506" s="438"/>
      <c r="P506" s="438"/>
      <c r="Q506" s="438"/>
      <c r="R506" s="438"/>
      <c r="S506" s="438"/>
      <c r="T506" s="438"/>
      <c r="U506" s="438"/>
      <c r="V506" s="438"/>
      <c r="W506" s="438"/>
      <c r="X506" s="438"/>
      <c r="Y506" s="438"/>
      <c r="Z506" s="438"/>
      <c r="AA506" s="48"/>
      <c r="AB506" s="48"/>
      <c r="AC506" s="48"/>
    </row>
    <row r="507" spans="1:68" ht="16.5" hidden="1" customHeight="1" x14ac:dyDescent="0.25">
      <c r="A507" s="441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hidden="1" customHeight="1" x14ac:dyDescent="0.25">
      <c r="A508" s="398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5">
        <v>4607091389067</v>
      </c>
      <c r="E509" s="39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4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5">
        <v>4680115885271</v>
      </c>
      <c r="E510" s="39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4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5">
        <v>4680115884502</v>
      </c>
      <c r="E511" s="39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5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hidden="1" customHeight="1" x14ac:dyDescent="0.25">
      <c r="A512" s="54" t="s">
        <v>614</v>
      </c>
      <c r="B512" s="54" t="s">
        <v>615</v>
      </c>
      <c r="C512" s="31">
        <v>4301011771</v>
      </c>
      <c r="D512" s="395">
        <v>4607091389104</v>
      </c>
      <c r="E512" s="39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5">
        <v>4680115884519</v>
      </c>
      <c r="E513" s="39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395">
        <v>4680115885226</v>
      </c>
      <c r="E514" s="39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6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5">
        <v>4680115880603</v>
      </c>
      <c r="E515" s="39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5">
        <v>4607091389098</v>
      </c>
      <c r="E516" s="39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4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5">
        <v>4607091389982</v>
      </c>
      <c r="E517" s="39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idden="1" x14ac:dyDescent="0.2">
      <c r="A518" s="401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2"/>
      <c r="P518" s="408" t="s">
        <v>69</v>
      </c>
      <c r="Q518" s="409"/>
      <c r="R518" s="409"/>
      <c r="S518" s="409"/>
      <c r="T518" s="409"/>
      <c r="U518" s="409"/>
      <c r="V518" s="410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0</v>
      </c>
      <c r="Y518" s="383">
        <f>IFERROR(Y509/H509,"0")+IFERROR(Y510/H510,"0")+IFERROR(Y511/H511,"0")+IFERROR(Y512/H512,"0")+IFERROR(Y513/H513,"0")+IFERROR(Y514/H514,"0")+IFERROR(Y515/H515,"0")+IFERROR(Y516/H516,"0")+IFERROR(Y517/H517,"0")</f>
        <v>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384"/>
      <c r="AB518" s="384"/>
      <c r="AC518" s="384"/>
    </row>
    <row r="519" spans="1:68" hidden="1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2"/>
      <c r="P519" s="408" t="s">
        <v>69</v>
      </c>
      <c r="Q519" s="409"/>
      <c r="R519" s="409"/>
      <c r="S519" s="409"/>
      <c r="T519" s="409"/>
      <c r="U519" s="409"/>
      <c r="V519" s="410"/>
      <c r="W519" s="37" t="s">
        <v>68</v>
      </c>
      <c r="X519" s="383">
        <f>IFERROR(SUM(X509:X517),"0")</f>
        <v>0</v>
      </c>
      <c r="Y519" s="383">
        <f>IFERROR(SUM(Y509:Y517),"0")</f>
        <v>0</v>
      </c>
      <c r="Z519" s="37"/>
      <c r="AA519" s="384"/>
      <c r="AB519" s="384"/>
      <c r="AC519" s="384"/>
    </row>
    <row r="520" spans="1:68" ht="14.25" hidden="1" customHeight="1" x14ac:dyDescent="0.25">
      <c r="A520" s="398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hidden="1" customHeight="1" x14ac:dyDescent="0.25">
      <c r="A521" s="54" t="s">
        <v>626</v>
      </c>
      <c r="B521" s="54" t="s">
        <v>627</v>
      </c>
      <c r="C521" s="31">
        <v>4301020222</v>
      </c>
      <c r="D521" s="395">
        <v>4607091388930</v>
      </c>
      <c r="E521" s="39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7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5">
        <v>4680115880054</v>
      </c>
      <c r="E522" s="39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73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401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2"/>
      <c r="P523" s="408" t="s">
        <v>69</v>
      </c>
      <c r="Q523" s="409"/>
      <c r="R523" s="409"/>
      <c r="S523" s="409"/>
      <c r="T523" s="409"/>
      <c r="U523" s="409"/>
      <c r="V523" s="410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hidden="1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2"/>
      <c r="P524" s="408" t="s">
        <v>69</v>
      </c>
      <c r="Q524" s="409"/>
      <c r="R524" s="409"/>
      <c r="S524" s="409"/>
      <c r="T524" s="409"/>
      <c r="U524" s="409"/>
      <c r="V524" s="410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hidden="1" customHeight="1" x14ac:dyDescent="0.25">
      <c r="A525" s="398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hidden="1" customHeight="1" x14ac:dyDescent="0.25">
      <c r="A526" s="54" t="s">
        <v>630</v>
      </c>
      <c r="B526" s="54" t="s">
        <v>631</v>
      </c>
      <c r="C526" s="31">
        <v>4301031252</v>
      </c>
      <c r="D526" s="395">
        <v>4680115883116</v>
      </c>
      <c r="E526" s="39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5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hidden="1" customHeight="1" x14ac:dyDescent="0.25">
      <c r="A527" s="54" t="s">
        <v>632</v>
      </c>
      <c r="B527" s="54" t="s">
        <v>633</v>
      </c>
      <c r="C527" s="31">
        <v>4301031248</v>
      </c>
      <c r="D527" s="395">
        <v>4680115883093</v>
      </c>
      <c r="E527" s="39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7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hidden="1" customHeight="1" x14ac:dyDescent="0.25">
      <c r="A528" s="54" t="s">
        <v>634</v>
      </c>
      <c r="B528" s="54" t="s">
        <v>635</v>
      </c>
      <c r="C528" s="31">
        <v>4301031250</v>
      </c>
      <c r="D528" s="395">
        <v>4680115883109</v>
      </c>
      <c r="E528" s="39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4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5">
        <v>4680115882072</v>
      </c>
      <c r="E529" s="39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6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5">
        <v>4680115882102</v>
      </c>
      <c r="E530" s="39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5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5">
        <v>4680115882096</v>
      </c>
      <c r="E531" s="39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7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idden="1" x14ac:dyDescent="0.2">
      <c r="A532" s="401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2"/>
      <c r="P532" s="408" t="s">
        <v>69</v>
      </c>
      <c r="Q532" s="409"/>
      <c r="R532" s="409"/>
      <c r="S532" s="409"/>
      <c r="T532" s="409"/>
      <c r="U532" s="409"/>
      <c r="V532" s="410"/>
      <c r="W532" s="37" t="s">
        <v>70</v>
      </c>
      <c r="X532" s="383">
        <f>IFERROR(X526/H526,"0")+IFERROR(X527/H527,"0")+IFERROR(X528/H528,"0")+IFERROR(X529/H529,"0")+IFERROR(X530/H530,"0")+IFERROR(X531/H531,"0")</f>
        <v>0</v>
      </c>
      <c r="Y532" s="383">
        <f>IFERROR(Y526/H526,"0")+IFERROR(Y527/H527,"0")+IFERROR(Y528/H528,"0")+IFERROR(Y529/H529,"0")+IFERROR(Y530/H530,"0")+IFERROR(Y531/H531,"0")</f>
        <v>0</v>
      </c>
      <c r="Z532" s="383">
        <f>IFERROR(IF(Z526="",0,Z526),"0")+IFERROR(IF(Z527="",0,Z527),"0")+IFERROR(IF(Z528="",0,Z528),"0")+IFERROR(IF(Z529="",0,Z529),"0")+IFERROR(IF(Z530="",0,Z530),"0")+IFERROR(IF(Z531="",0,Z531),"0")</f>
        <v>0</v>
      </c>
      <c r="AA532" s="384"/>
      <c r="AB532" s="384"/>
      <c r="AC532" s="384"/>
    </row>
    <row r="533" spans="1:68" hidden="1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2"/>
      <c r="P533" s="408" t="s">
        <v>69</v>
      </c>
      <c r="Q533" s="409"/>
      <c r="R533" s="409"/>
      <c r="S533" s="409"/>
      <c r="T533" s="409"/>
      <c r="U533" s="409"/>
      <c r="V533" s="410"/>
      <c r="W533" s="37" t="s">
        <v>68</v>
      </c>
      <c r="X533" s="383">
        <f>IFERROR(SUM(X526:X531),"0")</f>
        <v>0</v>
      </c>
      <c r="Y533" s="383">
        <f>IFERROR(SUM(Y526:Y531),"0")</f>
        <v>0</v>
      </c>
      <c r="Z533" s="37"/>
      <c r="AA533" s="384"/>
      <c r="AB533" s="384"/>
      <c r="AC533" s="384"/>
    </row>
    <row r="534" spans="1:68" ht="14.25" hidden="1" customHeight="1" x14ac:dyDescent="0.25">
      <c r="A534" s="398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5">
        <v>4607091383409</v>
      </c>
      <c r="E535" s="39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4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5">
        <v>4607091383416</v>
      </c>
      <c r="E536" s="39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5">
        <v>4680115883536</v>
      </c>
      <c r="E537" s="39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6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401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2"/>
      <c r="P538" s="408" t="s">
        <v>69</v>
      </c>
      <c r="Q538" s="409"/>
      <c r="R538" s="409"/>
      <c r="S538" s="409"/>
      <c r="T538" s="409"/>
      <c r="U538" s="409"/>
      <c r="V538" s="410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2"/>
      <c r="P539" s="408" t="s">
        <v>69</v>
      </c>
      <c r="Q539" s="409"/>
      <c r="R539" s="409"/>
      <c r="S539" s="409"/>
      <c r="T539" s="409"/>
      <c r="U539" s="409"/>
      <c r="V539" s="410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398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5">
        <v>4680115885035</v>
      </c>
      <c r="E541" s="39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5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401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2"/>
      <c r="P542" s="408" t="s">
        <v>69</v>
      </c>
      <c r="Q542" s="409"/>
      <c r="R542" s="409"/>
      <c r="S542" s="409"/>
      <c r="T542" s="409"/>
      <c r="U542" s="409"/>
      <c r="V542" s="410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2"/>
      <c r="P543" s="408" t="s">
        <v>69</v>
      </c>
      <c r="Q543" s="409"/>
      <c r="R543" s="409"/>
      <c r="S543" s="409"/>
      <c r="T543" s="409"/>
      <c r="U543" s="409"/>
      <c r="V543" s="410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37" t="s">
        <v>650</v>
      </c>
      <c r="B544" s="438"/>
      <c r="C544" s="438"/>
      <c r="D544" s="438"/>
      <c r="E544" s="438"/>
      <c r="F544" s="438"/>
      <c r="G544" s="438"/>
      <c r="H544" s="438"/>
      <c r="I544" s="438"/>
      <c r="J544" s="438"/>
      <c r="K544" s="438"/>
      <c r="L544" s="438"/>
      <c r="M544" s="438"/>
      <c r="N544" s="438"/>
      <c r="O544" s="438"/>
      <c r="P544" s="438"/>
      <c r="Q544" s="438"/>
      <c r="R544" s="438"/>
      <c r="S544" s="438"/>
      <c r="T544" s="438"/>
      <c r="U544" s="438"/>
      <c r="V544" s="438"/>
      <c r="W544" s="438"/>
      <c r="X544" s="438"/>
      <c r="Y544" s="438"/>
      <c r="Z544" s="438"/>
      <c r="AA544" s="48"/>
      <c r="AB544" s="48"/>
      <c r="AC544" s="48"/>
    </row>
    <row r="545" spans="1:68" ht="16.5" hidden="1" customHeight="1" x14ac:dyDescent="0.25">
      <c r="A545" s="441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hidden="1" customHeight="1" x14ac:dyDescent="0.25">
      <c r="A546" s="398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5">
        <v>4640242181011</v>
      </c>
      <c r="E547" s="39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505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5">
        <v>4640242180441</v>
      </c>
      <c r="E548" s="39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78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5">
        <v>4640242180564</v>
      </c>
      <c r="E549" s="39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68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5">
        <v>4640242180922</v>
      </c>
      <c r="E550" s="39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729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5">
        <v>4640242181189</v>
      </c>
      <c r="E551" s="39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516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5">
        <v>4640242180038</v>
      </c>
      <c r="E552" s="39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737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5">
        <v>4640242181172</v>
      </c>
      <c r="E553" s="39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70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401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2"/>
      <c r="P554" s="408" t="s">
        <v>69</v>
      </c>
      <c r="Q554" s="409"/>
      <c r="R554" s="409"/>
      <c r="S554" s="409"/>
      <c r="T554" s="409"/>
      <c r="U554" s="409"/>
      <c r="V554" s="410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2"/>
      <c r="P555" s="408" t="s">
        <v>69</v>
      </c>
      <c r="Q555" s="409"/>
      <c r="R555" s="409"/>
      <c r="S555" s="409"/>
      <c r="T555" s="409"/>
      <c r="U555" s="409"/>
      <c r="V555" s="410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398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5">
        <v>4640242180519</v>
      </c>
      <c r="E557" s="39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509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5">
        <v>4640242180526</v>
      </c>
      <c r="E558" s="39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599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5">
        <v>4640242180090</v>
      </c>
      <c r="E559" s="39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574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5">
        <v>4640242181363</v>
      </c>
      <c r="E560" s="39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497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401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2"/>
      <c r="P561" s="408" t="s">
        <v>69</v>
      </c>
      <c r="Q561" s="409"/>
      <c r="R561" s="409"/>
      <c r="S561" s="409"/>
      <c r="T561" s="409"/>
      <c r="U561" s="409"/>
      <c r="V561" s="410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2"/>
      <c r="P562" s="408" t="s">
        <v>69</v>
      </c>
      <c r="Q562" s="409"/>
      <c r="R562" s="409"/>
      <c r="S562" s="409"/>
      <c r="T562" s="409"/>
      <c r="U562" s="409"/>
      <c r="V562" s="410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398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5">
        <v>4640242181615</v>
      </c>
      <c r="E564" s="39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35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5">
        <v>4640242181639</v>
      </c>
      <c r="E565" s="39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735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5">
        <v>4640242181622</v>
      </c>
      <c r="E566" s="39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569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5">
        <v>4640242180816</v>
      </c>
      <c r="E567" s="39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526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5">
        <v>4640242180595</v>
      </c>
      <c r="E568" s="39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449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100</v>
      </c>
      <c r="Y568" s="382">
        <f t="shared" si="94"/>
        <v>100.80000000000001</v>
      </c>
      <c r="Z568" s="36">
        <f>IFERROR(IF(Y568=0,"",ROUNDUP(Y568/H568,0)*0.00753),"")</f>
        <v>0.18071999999999999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106.19047619047619</v>
      </c>
      <c r="BN568" s="64">
        <f t="shared" si="96"/>
        <v>107.04</v>
      </c>
      <c r="BO568" s="64">
        <f t="shared" si="97"/>
        <v>0.15262515262515264</v>
      </c>
      <c r="BP568" s="64">
        <f t="shared" si="98"/>
        <v>0.15384615384615385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5">
        <v>4640242180489</v>
      </c>
      <c r="E569" s="39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61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401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2"/>
      <c r="P570" s="408" t="s">
        <v>69</v>
      </c>
      <c r="Q570" s="409"/>
      <c r="R570" s="409"/>
      <c r="S570" s="409"/>
      <c r="T570" s="409"/>
      <c r="U570" s="409"/>
      <c r="V570" s="410"/>
      <c r="W570" s="37" t="s">
        <v>70</v>
      </c>
      <c r="X570" s="383">
        <f>IFERROR(X564/H564,"0")+IFERROR(X565/H565,"0")+IFERROR(X566/H566,"0")+IFERROR(X567/H567,"0")+IFERROR(X568/H568,"0")+IFERROR(X569/H569,"0")</f>
        <v>23.80952380952381</v>
      </c>
      <c r="Y570" s="383">
        <f>IFERROR(Y564/H564,"0")+IFERROR(Y565/H565,"0")+IFERROR(Y566/H566,"0")+IFERROR(Y567/H567,"0")+IFERROR(Y568/H568,"0")+IFERROR(Y569/H569,"0")</f>
        <v>24</v>
      </c>
      <c r="Z570" s="383">
        <f>IFERROR(IF(Z564="",0,Z564),"0")+IFERROR(IF(Z565="",0,Z565),"0")+IFERROR(IF(Z566="",0,Z566),"0")+IFERROR(IF(Z567="",0,Z567),"0")+IFERROR(IF(Z568="",0,Z568),"0")+IFERROR(IF(Z569="",0,Z569),"0")</f>
        <v>0.18071999999999999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2"/>
      <c r="P571" s="408" t="s">
        <v>69</v>
      </c>
      <c r="Q571" s="409"/>
      <c r="R571" s="409"/>
      <c r="S571" s="409"/>
      <c r="T571" s="409"/>
      <c r="U571" s="409"/>
      <c r="V571" s="410"/>
      <c r="W571" s="37" t="s">
        <v>68</v>
      </c>
      <c r="X571" s="383">
        <f>IFERROR(SUM(X564:X569),"0")</f>
        <v>100</v>
      </c>
      <c r="Y571" s="383">
        <f>IFERROR(SUM(Y564:Y569),"0")</f>
        <v>100.80000000000001</v>
      </c>
      <c r="Z571" s="37"/>
      <c r="AA571" s="384"/>
      <c r="AB571" s="384"/>
      <c r="AC571" s="384"/>
    </row>
    <row r="572" spans="1:68" ht="14.25" hidden="1" customHeight="1" x14ac:dyDescent="0.25">
      <c r="A572" s="398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5">
        <v>4640242180533</v>
      </c>
      <c r="E573" s="39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696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5">
        <v>4640242180540</v>
      </c>
      <c r="E574" s="39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663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1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2"/>
      <c r="P575" s="408" t="s">
        <v>69</v>
      </c>
      <c r="Q575" s="409"/>
      <c r="R575" s="409"/>
      <c r="S575" s="409"/>
      <c r="T575" s="409"/>
      <c r="U575" s="409"/>
      <c r="V575" s="410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2"/>
      <c r="P576" s="408" t="s">
        <v>69</v>
      </c>
      <c r="Q576" s="409"/>
      <c r="R576" s="409"/>
      <c r="S576" s="409"/>
      <c r="T576" s="409"/>
      <c r="U576" s="409"/>
      <c r="V576" s="410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398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5">
        <v>4640242180120</v>
      </c>
      <c r="E578" s="39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48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5">
        <v>4640242180120</v>
      </c>
      <c r="E579" s="39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520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5">
        <v>4640242180137</v>
      </c>
      <c r="E580" s="39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519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5">
        <v>4640242180137</v>
      </c>
      <c r="E581" s="39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629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1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2"/>
      <c r="P582" s="408" t="s">
        <v>69</v>
      </c>
      <c r="Q582" s="409"/>
      <c r="R582" s="409"/>
      <c r="S582" s="409"/>
      <c r="T582" s="409"/>
      <c r="U582" s="409"/>
      <c r="V582" s="410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2"/>
      <c r="P583" s="408" t="s">
        <v>69</v>
      </c>
      <c r="Q583" s="409"/>
      <c r="R583" s="409"/>
      <c r="S583" s="409"/>
      <c r="T583" s="409"/>
      <c r="U583" s="409"/>
      <c r="V583" s="410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41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hidden="1" customHeight="1" x14ac:dyDescent="0.25">
      <c r="A585" s="398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5">
        <v>4640242180045</v>
      </c>
      <c r="E586" s="39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591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5">
        <v>4640242180601</v>
      </c>
      <c r="E587" s="39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641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1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2"/>
      <c r="P588" s="408" t="s">
        <v>69</v>
      </c>
      <c r="Q588" s="409"/>
      <c r="R588" s="409"/>
      <c r="S588" s="409"/>
      <c r="T588" s="409"/>
      <c r="U588" s="409"/>
      <c r="V588" s="410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2"/>
      <c r="P589" s="408" t="s">
        <v>69</v>
      </c>
      <c r="Q589" s="409"/>
      <c r="R589" s="409"/>
      <c r="S589" s="409"/>
      <c r="T589" s="409"/>
      <c r="U589" s="409"/>
      <c r="V589" s="410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398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5">
        <v>4640242180090</v>
      </c>
      <c r="E591" s="39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563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1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2"/>
      <c r="P592" s="408" t="s">
        <v>69</v>
      </c>
      <c r="Q592" s="409"/>
      <c r="R592" s="409"/>
      <c r="S592" s="409"/>
      <c r="T592" s="409"/>
      <c r="U592" s="409"/>
      <c r="V592" s="410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2"/>
      <c r="P593" s="408" t="s">
        <v>69</v>
      </c>
      <c r="Q593" s="409"/>
      <c r="R593" s="409"/>
      <c r="S593" s="409"/>
      <c r="T593" s="409"/>
      <c r="U593" s="409"/>
      <c r="V593" s="410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398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5">
        <v>4640242180076</v>
      </c>
      <c r="E595" s="39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625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1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2"/>
      <c r="P596" s="408" t="s">
        <v>69</v>
      </c>
      <c r="Q596" s="409"/>
      <c r="R596" s="409"/>
      <c r="S596" s="409"/>
      <c r="T596" s="409"/>
      <c r="U596" s="409"/>
      <c r="V596" s="410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2"/>
      <c r="P597" s="408" t="s">
        <v>69</v>
      </c>
      <c r="Q597" s="409"/>
      <c r="R597" s="409"/>
      <c r="S597" s="409"/>
      <c r="T597" s="409"/>
      <c r="U597" s="409"/>
      <c r="V597" s="410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398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5">
        <v>4640242180106</v>
      </c>
      <c r="E599" s="39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394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401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2"/>
      <c r="P600" s="408" t="s">
        <v>69</v>
      </c>
      <c r="Q600" s="409"/>
      <c r="R600" s="409"/>
      <c r="S600" s="409"/>
      <c r="T600" s="409"/>
      <c r="U600" s="409"/>
      <c r="V600" s="410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2"/>
      <c r="P601" s="408" t="s">
        <v>69</v>
      </c>
      <c r="Q601" s="409"/>
      <c r="R601" s="409"/>
      <c r="S601" s="409"/>
      <c r="T601" s="409"/>
      <c r="U601" s="409"/>
      <c r="V601" s="410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720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605"/>
      <c r="P602" s="432" t="s">
        <v>734</v>
      </c>
      <c r="Q602" s="433"/>
      <c r="R602" s="433"/>
      <c r="S602" s="433"/>
      <c r="T602" s="433"/>
      <c r="U602" s="433"/>
      <c r="V602" s="412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5908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5922.6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605"/>
      <c r="P603" s="432" t="s">
        <v>735</v>
      </c>
      <c r="Q603" s="433"/>
      <c r="R603" s="433"/>
      <c r="S603" s="433"/>
      <c r="T603" s="433"/>
      <c r="U603" s="433"/>
      <c r="V603" s="412"/>
      <c r="W603" s="37" t="s">
        <v>68</v>
      </c>
      <c r="X603" s="383">
        <f>IFERROR(SUM(BM22:BM599),"0")</f>
        <v>6224.5126739926745</v>
      </c>
      <c r="Y603" s="383">
        <f>IFERROR(SUM(BN22:BN599),"0")</f>
        <v>6239.7540000000008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605"/>
      <c r="P604" s="432" t="s">
        <v>736</v>
      </c>
      <c r="Q604" s="433"/>
      <c r="R604" s="433"/>
      <c r="S604" s="433"/>
      <c r="T604" s="433"/>
      <c r="U604" s="433"/>
      <c r="V604" s="412"/>
      <c r="W604" s="37" t="s">
        <v>737</v>
      </c>
      <c r="X604" s="38">
        <f>ROUNDUP(SUM(BO22:BO599),0)</f>
        <v>12</v>
      </c>
      <c r="Y604" s="38">
        <f>ROUNDUP(SUM(BP22:BP599),0)</f>
        <v>12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605"/>
      <c r="P605" s="432" t="s">
        <v>738</v>
      </c>
      <c r="Q605" s="433"/>
      <c r="R605" s="433"/>
      <c r="S605" s="433"/>
      <c r="T605" s="433"/>
      <c r="U605" s="433"/>
      <c r="V605" s="412"/>
      <c r="W605" s="37" t="s">
        <v>68</v>
      </c>
      <c r="X605" s="383">
        <f>GrossWeightTotal+PalletQtyTotal*25</f>
        <v>6524.5126739926745</v>
      </c>
      <c r="Y605" s="383">
        <f>GrossWeightTotalR+PalletQtyTotalR*25</f>
        <v>6539.7540000000008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605"/>
      <c r="P606" s="432" t="s">
        <v>739</v>
      </c>
      <c r="Q606" s="433"/>
      <c r="R606" s="433"/>
      <c r="S606" s="433"/>
      <c r="T606" s="433"/>
      <c r="U606" s="433"/>
      <c r="V606" s="412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605.61172161172169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607</v>
      </c>
      <c r="Z606" s="37"/>
      <c r="AA606" s="384"/>
      <c r="AB606" s="384"/>
      <c r="AC606" s="384"/>
    </row>
    <row r="607" spans="1:68" ht="14.25" hidden="1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605"/>
      <c r="P607" s="432" t="s">
        <v>740</v>
      </c>
      <c r="Q607" s="433"/>
      <c r="R607" s="433"/>
      <c r="S607" s="433"/>
      <c r="T607" s="433"/>
      <c r="U607" s="433"/>
      <c r="V607" s="412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12.836210000000001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385" t="s">
        <v>107</v>
      </c>
      <c r="D609" s="415"/>
      <c r="E609" s="415"/>
      <c r="F609" s="415"/>
      <c r="G609" s="415"/>
      <c r="H609" s="416"/>
      <c r="I609" s="385" t="s">
        <v>250</v>
      </c>
      <c r="J609" s="415"/>
      <c r="K609" s="415"/>
      <c r="L609" s="415"/>
      <c r="M609" s="415"/>
      <c r="N609" s="415"/>
      <c r="O609" s="415"/>
      <c r="P609" s="415"/>
      <c r="Q609" s="415"/>
      <c r="R609" s="415"/>
      <c r="S609" s="415"/>
      <c r="T609" s="415"/>
      <c r="U609" s="415"/>
      <c r="V609" s="416"/>
      <c r="W609" s="385" t="s">
        <v>466</v>
      </c>
      <c r="X609" s="416"/>
      <c r="Y609" s="385" t="s">
        <v>521</v>
      </c>
      <c r="Z609" s="415"/>
      <c r="AA609" s="415"/>
      <c r="AB609" s="416"/>
      <c r="AC609" s="372" t="s">
        <v>607</v>
      </c>
      <c r="AD609" s="385" t="s">
        <v>650</v>
      </c>
      <c r="AE609" s="416"/>
      <c r="AF609" s="374"/>
    </row>
    <row r="610" spans="1:32" ht="14.25" customHeight="1" thickTop="1" x14ac:dyDescent="0.2">
      <c r="A610" s="495" t="s">
        <v>743</v>
      </c>
      <c r="B610" s="385" t="s">
        <v>62</v>
      </c>
      <c r="C610" s="385" t="s">
        <v>108</v>
      </c>
      <c r="D610" s="385" t="s">
        <v>128</v>
      </c>
      <c r="E610" s="385" t="s">
        <v>170</v>
      </c>
      <c r="F610" s="385" t="s">
        <v>187</v>
      </c>
      <c r="G610" s="385" t="s">
        <v>218</v>
      </c>
      <c r="H610" s="385" t="s">
        <v>107</v>
      </c>
      <c r="I610" s="385" t="s">
        <v>251</v>
      </c>
      <c r="J610" s="385" t="s">
        <v>268</v>
      </c>
      <c r="K610" s="385" t="s">
        <v>324</v>
      </c>
      <c r="L610" s="374"/>
      <c r="M610" s="385" t="s">
        <v>339</v>
      </c>
      <c r="N610" s="374"/>
      <c r="O610" s="385" t="s">
        <v>355</v>
      </c>
      <c r="P610" s="385" t="s">
        <v>366</v>
      </c>
      <c r="Q610" s="385" t="s">
        <v>369</v>
      </c>
      <c r="R610" s="385" t="s">
        <v>376</v>
      </c>
      <c r="S610" s="385" t="s">
        <v>387</v>
      </c>
      <c r="T610" s="385" t="s">
        <v>390</v>
      </c>
      <c r="U610" s="385" t="s">
        <v>397</v>
      </c>
      <c r="V610" s="385" t="s">
        <v>457</v>
      </c>
      <c r="W610" s="385" t="s">
        <v>467</v>
      </c>
      <c r="X610" s="385" t="s">
        <v>495</v>
      </c>
      <c r="Y610" s="385" t="s">
        <v>522</v>
      </c>
      <c r="Z610" s="385" t="s">
        <v>570</v>
      </c>
      <c r="AA610" s="385" t="s">
        <v>592</v>
      </c>
      <c r="AB610" s="385" t="s">
        <v>599</v>
      </c>
      <c r="AC610" s="385" t="s">
        <v>607</v>
      </c>
      <c r="AD610" s="385" t="s">
        <v>650</v>
      </c>
      <c r="AE610" s="385" t="s">
        <v>718</v>
      </c>
      <c r="AF610" s="374"/>
    </row>
    <row r="611" spans="1:32" ht="13.5" customHeight="1" thickBot="1" x14ac:dyDescent="0.25">
      <c r="A611" s="496"/>
      <c r="B611" s="386"/>
      <c r="C611" s="386"/>
      <c r="D611" s="386"/>
      <c r="E611" s="386"/>
      <c r="F611" s="386"/>
      <c r="G611" s="386"/>
      <c r="H611" s="386"/>
      <c r="I611" s="386"/>
      <c r="J611" s="386"/>
      <c r="K611" s="386"/>
      <c r="L611" s="374"/>
      <c r="M611" s="386"/>
      <c r="N611" s="374"/>
      <c r="O611" s="386"/>
      <c r="P611" s="386"/>
      <c r="Q611" s="386"/>
      <c r="R611" s="386"/>
      <c r="S611" s="386"/>
      <c r="T611" s="386"/>
      <c r="U611" s="386"/>
      <c r="V611" s="386"/>
      <c r="W611" s="386"/>
      <c r="X611" s="386"/>
      <c r="Y611" s="386"/>
      <c r="Z611" s="386"/>
      <c r="AA611" s="386"/>
      <c r="AB611" s="386"/>
      <c r="AC611" s="386"/>
      <c r="AD611" s="386"/>
      <c r="AE611" s="38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8.4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3143.4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2670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100.80000000000001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80,00"/>
        <filter val="1 580,00"/>
        <filter val="1,90"/>
        <filter val="100,00"/>
        <filter val="105,33"/>
        <filter val="12"/>
        <filter val="23,81"/>
        <filter val="3 140,00"/>
        <filter val="402,56"/>
        <filter val="5 908,00"/>
        <filter val="500,00"/>
        <filter val="6 224,51"/>
        <filter val="6 524,51"/>
        <filter val="605,61"/>
        <filter val="72,00"/>
        <filter val="8,00"/>
      </filters>
    </filterColumn>
  </autoFilter>
  <mergeCells count="1078"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P449:V449"/>
    <mergeCell ref="A204:O205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P170:T170"/>
    <mergeCell ref="A422:Z422"/>
    <mergeCell ref="D493:E493"/>
    <mergeCell ref="P468:T468"/>
    <mergeCell ref="P393:V393"/>
    <mergeCell ref="D558:E558"/>
    <mergeCell ref="P316:T316"/>
    <mergeCell ref="A545:Z545"/>
    <mergeCell ref="D177:E177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166:O167"/>
    <mergeCell ref="P478:T478"/>
    <mergeCell ref="D321:E321"/>
    <mergeCell ref="P129:V129"/>
    <mergeCell ref="D386:E386"/>
    <mergeCell ref="P245:T245"/>
    <mergeCell ref="P516:T516"/>
    <mergeCell ref="D188:E188"/>
    <mergeCell ref="D399:E399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Y609:AB609"/>
    <mergeCell ref="A508:Z50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2024-08-20T11:03:41Z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