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3BB742-239E-48C6-8858-2C100FA220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Y168" i="1" s="1"/>
  <c r="P164" i="1"/>
  <c r="X161" i="1"/>
  <c r="X160" i="1"/>
  <c r="BO159" i="1"/>
  <c r="BM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122" i="1" l="1"/>
  <c r="BN122" i="1"/>
  <c r="BP138" i="1"/>
  <c r="BN138" i="1"/>
  <c r="Z138" i="1"/>
  <c r="BP172" i="1"/>
  <c r="BN172" i="1"/>
  <c r="Z172" i="1"/>
  <c r="BP198" i="1"/>
  <c r="BN198" i="1"/>
  <c r="Z198" i="1"/>
  <c r="BP226" i="1"/>
  <c r="BN226" i="1"/>
  <c r="Z226" i="1"/>
  <c r="BP254" i="1"/>
  <c r="BN254" i="1"/>
  <c r="Z254" i="1"/>
  <c r="BP290" i="1"/>
  <c r="BN290" i="1"/>
  <c r="Z290" i="1"/>
  <c r="BP329" i="1"/>
  <c r="BN329" i="1"/>
  <c r="Z329" i="1"/>
  <c r="BP362" i="1"/>
  <c r="BN362" i="1"/>
  <c r="Z362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Z522" i="1" s="1"/>
  <c r="BP571" i="1"/>
  <c r="BN571" i="1"/>
  <c r="Z571" i="1"/>
  <c r="Y581" i="1"/>
  <c r="Y580" i="1"/>
  <c r="BP579" i="1"/>
  <c r="BN579" i="1"/>
  <c r="Z579" i="1"/>
  <c r="Z580" i="1" s="1"/>
  <c r="B596" i="1"/>
  <c r="X588" i="1"/>
  <c r="X586" i="1"/>
  <c r="Z26" i="1"/>
  <c r="BN26" i="1"/>
  <c r="Z54" i="1"/>
  <c r="BN54" i="1"/>
  <c r="Z69" i="1"/>
  <c r="BN69" i="1"/>
  <c r="Z78" i="1"/>
  <c r="BN78" i="1"/>
  <c r="Y88" i="1"/>
  <c r="Z92" i="1"/>
  <c r="BN92" i="1"/>
  <c r="Z105" i="1"/>
  <c r="BN105" i="1"/>
  <c r="Y115" i="1"/>
  <c r="Z122" i="1"/>
  <c r="BP159" i="1"/>
  <c r="BN159" i="1"/>
  <c r="Z159" i="1"/>
  <c r="BN186" i="1"/>
  <c r="Z186" i="1"/>
  <c r="BP187" i="1"/>
  <c r="BN187" i="1"/>
  <c r="Z187" i="1"/>
  <c r="BP214" i="1"/>
  <c r="BN214" i="1"/>
  <c r="Z214" i="1"/>
  <c r="BP243" i="1"/>
  <c r="BN243" i="1"/>
  <c r="Z243" i="1"/>
  <c r="BP267" i="1"/>
  <c r="BN267" i="1"/>
  <c r="Z267" i="1"/>
  <c r="BP315" i="1"/>
  <c r="BN315" i="1"/>
  <c r="Z315" i="1"/>
  <c r="BP339" i="1"/>
  <c r="BN339" i="1"/>
  <c r="Z339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Z572" i="1" s="1"/>
  <c r="Y231" i="1"/>
  <c r="Y340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X587" i="1"/>
  <c r="X590" i="1"/>
  <c r="Y36" i="1"/>
  <c r="Z28" i="1"/>
  <c r="BN28" i="1"/>
  <c r="Z34" i="1"/>
  <c r="BN34" i="1"/>
  <c r="C596" i="1"/>
  <c r="Z56" i="1"/>
  <c r="BN56" i="1"/>
  <c r="Z62" i="1"/>
  <c r="BN62" i="1"/>
  <c r="BP62" i="1"/>
  <c r="D596" i="1"/>
  <c r="Z71" i="1"/>
  <c r="BN71" i="1"/>
  <c r="Z72" i="1"/>
  <c r="BN72" i="1"/>
  <c r="Z82" i="1"/>
  <c r="BN82" i="1"/>
  <c r="BP82" i="1"/>
  <c r="Z86" i="1"/>
  <c r="BN86" i="1"/>
  <c r="Z96" i="1"/>
  <c r="BN96" i="1"/>
  <c r="BP96" i="1"/>
  <c r="Z103" i="1"/>
  <c r="BN103" i="1"/>
  <c r="Z111" i="1"/>
  <c r="BN111" i="1"/>
  <c r="Z120" i="1"/>
  <c r="BN120" i="1"/>
  <c r="Z128" i="1"/>
  <c r="BN128" i="1"/>
  <c r="Y140" i="1"/>
  <c r="Z136" i="1"/>
  <c r="BN136" i="1"/>
  <c r="Z142" i="1"/>
  <c r="BN142" i="1"/>
  <c r="BP142" i="1"/>
  <c r="G596" i="1"/>
  <c r="Z153" i="1"/>
  <c r="BN153" i="1"/>
  <c r="BP153" i="1"/>
  <c r="Z164" i="1"/>
  <c r="BN164" i="1"/>
  <c r="BP164" i="1"/>
  <c r="Z170" i="1"/>
  <c r="BN170" i="1"/>
  <c r="BP170" i="1"/>
  <c r="Z174" i="1"/>
  <c r="BN174" i="1"/>
  <c r="Y182" i="1"/>
  <c r="Z180" i="1"/>
  <c r="BN180" i="1"/>
  <c r="Z189" i="1"/>
  <c r="BN189" i="1"/>
  <c r="Z193" i="1"/>
  <c r="BN193" i="1"/>
  <c r="Z204" i="1"/>
  <c r="BN204" i="1"/>
  <c r="Z208" i="1"/>
  <c r="BN208" i="1"/>
  <c r="Z212" i="1"/>
  <c r="BN212" i="1"/>
  <c r="Z220" i="1"/>
  <c r="BN220" i="1"/>
  <c r="Z224" i="1"/>
  <c r="BN224" i="1"/>
  <c r="Z228" i="1"/>
  <c r="BN228" i="1"/>
  <c r="Z236" i="1"/>
  <c r="BN236" i="1"/>
  <c r="Z245" i="1"/>
  <c r="BN245" i="1"/>
  <c r="Z249" i="1"/>
  <c r="BN249" i="1"/>
  <c r="Z256" i="1"/>
  <c r="BN256" i="1"/>
  <c r="Z260" i="1"/>
  <c r="BN260" i="1"/>
  <c r="Z269" i="1"/>
  <c r="BN269" i="1"/>
  <c r="Z288" i="1"/>
  <c r="BN288" i="1"/>
  <c r="Z306" i="1"/>
  <c r="BN306" i="1"/>
  <c r="Z313" i="1"/>
  <c r="BN313" i="1"/>
  <c r="Z317" i="1"/>
  <c r="BN317" i="1"/>
  <c r="Y325" i="1"/>
  <c r="Z323" i="1"/>
  <c r="BN323" i="1"/>
  <c r="Z331" i="1"/>
  <c r="BN331" i="1"/>
  <c r="Z337" i="1"/>
  <c r="BN337" i="1"/>
  <c r="BP337" i="1"/>
  <c r="Z351" i="1"/>
  <c r="BN351" i="1"/>
  <c r="Z370" i="1"/>
  <c r="BN370" i="1"/>
  <c r="Z374" i="1"/>
  <c r="BN374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Z596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90" i="1"/>
  <c r="Y389" i="1"/>
  <c r="Y507" i="1"/>
  <c r="AE596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BN143" i="1"/>
  <c r="Z148" i="1"/>
  <c r="Z150" i="1" s="1"/>
  <c r="BN148" i="1"/>
  <c r="BP148" i="1"/>
  <c r="Y151" i="1"/>
  <c r="Z154" i="1"/>
  <c r="BN154" i="1"/>
  <c r="Z158" i="1"/>
  <c r="Z160" i="1" s="1"/>
  <c r="BN158" i="1"/>
  <c r="BP158" i="1"/>
  <c r="Z165" i="1"/>
  <c r="Z167" i="1" s="1"/>
  <c r="BN165" i="1"/>
  <c r="Z171" i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Z402" i="1" s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Y483" i="1"/>
  <c r="BP512" i="1"/>
  <c r="BN512" i="1"/>
  <c r="Z512" i="1"/>
  <c r="Y516" i="1"/>
  <c r="BP520" i="1"/>
  <c r="BN520" i="1"/>
  <c r="Z520" i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83" i="1" l="1"/>
  <c r="Z364" i="1"/>
  <c r="Z325" i="1"/>
  <c r="Z383" i="1"/>
  <c r="Z271" i="1"/>
  <c r="Z155" i="1"/>
  <c r="Z144" i="1"/>
  <c r="Z130" i="1"/>
  <c r="Z124" i="1"/>
  <c r="X589" i="1"/>
  <c r="Z516" i="1"/>
  <c r="Z502" i="1"/>
  <c r="Z318" i="1"/>
  <c r="Z175" i="1"/>
  <c r="Z449" i="1"/>
  <c r="Z415" i="1"/>
  <c r="Z559" i="1"/>
  <c r="Z107" i="1"/>
  <c r="Z88" i="1"/>
  <c r="Z36" i="1"/>
  <c r="Z262" i="1"/>
  <c r="Z216" i="1"/>
  <c r="Z194" i="1"/>
  <c r="Z554" i="1"/>
  <c r="Z378" i="1"/>
  <c r="Z353" i="1"/>
  <c r="Z347" i="1"/>
  <c r="Y588" i="1"/>
  <c r="Z292" i="1"/>
  <c r="Z250" i="1"/>
  <c r="Y586" i="1"/>
  <c r="Z538" i="1"/>
  <c r="Z472" i="1"/>
  <c r="Z566" i="1"/>
  <c r="Z230" i="1"/>
  <c r="Z139" i="1"/>
  <c r="Z115" i="1"/>
  <c r="Z74" i="1"/>
  <c r="Z59" i="1"/>
  <c r="Y590" i="1"/>
  <c r="Y587" i="1"/>
  <c r="Z334" i="1"/>
  <c r="Z238" i="1"/>
  <c r="Y589" i="1" l="1"/>
  <c r="Z591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<sst xmlns="http://schemas.openxmlformats.org/spreadsheetml/2006/main" count="2404" uniqueCount="765">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</sst>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2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369" sqref="AA369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670" t="s">
        <v>0</v>
      </c>
      <c r="E1" s="407"/>
      <c r="F1" s="407"/>
      <c r="G1" s="12" t="s">
        <v>1</v>
      </c>
      <c r="H1" s="670" t="s">
        <v>2</v>
      </c>
      <c r="I1" s="407"/>
      <c r="J1" s="407"/>
      <c r="K1" s="407"/>
      <c r="L1" s="407"/>
      <c r="M1" s="407"/>
      <c r="N1" s="407"/>
      <c r="O1" s="407"/>
      <c r="P1" s="407"/>
      <c r="Q1" s="407"/>
      <c r="R1" s="749" t="s">
        <v>3</v>
      </c>
      <c r="S1" s="407"/>
      <c r="T1" s="4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26" t="s">
        <v>8</v>
      </c>
      <c r="B5" s="394"/>
      <c r="C5" s="395"/>
      <c r="D5" s="504"/>
      <c r="E5" s="506"/>
      <c r="F5" s="452" t="s">
        <v>9</v>
      </c>
      <c r="G5" s="395"/>
      <c r="H5" s="504" t="s">
        <v>764</v>
      </c>
      <c r="I5" s="505"/>
      <c r="J5" s="505"/>
      <c r="K5" s="505"/>
      <c r="L5" s="505"/>
      <c r="M5" s="506"/>
      <c r="N5" s="58"/>
      <c r="P5" s="24" t="s">
        <v>10</v>
      </c>
      <c r="Q5" s="420">
        <v>45528</v>
      </c>
      <c r="R5" s="421"/>
      <c r="T5" s="598" t="s">
        <v>11</v>
      </c>
      <c r="U5" s="599"/>
      <c r="V5" s="600" t="s">
        <v>12</v>
      </c>
      <c r="W5" s="421"/>
      <c r="AB5" s="51"/>
      <c r="AC5" s="51"/>
      <c r="AD5" s="51"/>
      <c r="AE5" s="51"/>
    </row>
    <row r="6" spans="1:32" s="370" customFormat="1" ht="24" customHeight="1" x14ac:dyDescent="0.2">
      <c r="A6" s="626" t="s">
        <v>13</v>
      </c>
      <c r="B6" s="394"/>
      <c r="C6" s="395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21"/>
      <c r="N6" s="59"/>
      <c r="P6" s="24" t="s">
        <v>15</v>
      </c>
      <c r="Q6" s="434" t="str">
        <f>IF(Q5=0," ",CHOOSE(WEEKDAY(Q5,2),"Понедельник","Вторник","Среда","Четверг","Пятница","Суббота","Воскресенье"))</f>
        <v>Суббота</v>
      </c>
      <c r="R6" s="389"/>
      <c r="T6" s="611" t="s">
        <v>16</v>
      </c>
      <c r="U6" s="599"/>
      <c r="V6" s="517" t="s">
        <v>17</v>
      </c>
      <c r="W6" s="518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12" t="str">
        <f>IFERROR(VLOOKUP(DeliveryAddress,Table,3,0),1)</f>
        <v>1</v>
      </c>
      <c r="E7" s="713"/>
      <c r="F7" s="713"/>
      <c r="G7" s="713"/>
      <c r="H7" s="713"/>
      <c r="I7" s="713"/>
      <c r="J7" s="713"/>
      <c r="K7" s="713"/>
      <c r="L7" s="713"/>
      <c r="M7" s="606"/>
      <c r="N7" s="60"/>
      <c r="P7" s="24"/>
      <c r="Q7" s="42"/>
      <c r="R7" s="42"/>
      <c r="T7" s="386"/>
      <c r="U7" s="599"/>
      <c r="V7" s="519"/>
      <c r="W7" s="520"/>
      <c r="AB7" s="51"/>
      <c r="AC7" s="51"/>
      <c r="AD7" s="51"/>
      <c r="AE7" s="51"/>
    </row>
    <row r="8" spans="1:32" s="370" customFormat="1" ht="25.5" customHeight="1" x14ac:dyDescent="0.2">
      <c r="A8" s="378" t="s">
        <v>18</v>
      </c>
      <c r="B8" s="379"/>
      <c r="C8" s="380"/>
      <c r="D8" s="719"/>
      <c r="E8" s="720"/>
      <c r="F8" s="720"/>
      <c r="G8" s="720"/>
      <c r="H8" s="720"/>
      <c r="I8" s="720"/>
      <c r="J8" s="720"/>
      <c r="K8" s="720"/>
      <c r="L8" s="720"/>
      <c r="M8" s="721"/>
      <c r="N8" s="61"/>
      <c r="P8" s="24" t="s">
        <v>19</v>
      </c>
      <c r="Q8" s="605">
        <v>0.45833333333333331</v>
      </c>
      <c r="R8" s="606"/>
      <c r="T8" s="386"/>
      <c r="U8" s="599"/>
      <c r="V8" s="519"/>
      <c r="W8" s="520"/>
      <c r="AB8" s="51"/>
      <c r="AC8" s="51"/>
      <c r="AD8" s="51"/>
      <c r="AE8" s="51"/>
    </row>
    <row r="9" spans="1:32" s="370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470"/>
      <c r="E9" s="471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556" t="str">
        <f>IF(AND($A$9="Тип доверенности/получателя при получении в адресе перегруза:",$D$9="Разовая доверенность"),"Введите ФИО","")</f>
        <v/>
      </c>
      <c r="I9" s="471"/>
      <c r="J9" s="5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1"/>
      <c r="L9" s="471"/>
      <c r="M9" s="471"/>
      <c r="N9" s="372"/>
      <c r="P9" s="26" t="s">
        <v>20</v>
      </c>
      <c r="Q9" s="725"/>
      <c r="R9" s="456"/>
      <c r="T9" s="386"/>
      <c r="U9" s="599"/>
      <c r="V9" s="521"/>
      <c r="W9" s="522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470"/>
      <c r="E10" s="471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513" t="str">
        <f>IFERROR(VLOOKUP($D$10,Proxy,2,FALSE),"")</f>
        <v/>
      </c>
      <c r="I10" s="386"/>
      <c r="J10" s="386"/>
      <c r="K10" s="386"/>
      <c r="L10" s="386"/>
      <c r="M10" s="386"/>
      <c r="N10" s="369"/>
      <c r="P10" s="26" t="s">
        <v>21</v>
      </c>
      <c r="Q10" s="653"/>
      <c r="R10" s="654"/>
      <c r="U10" s="24" t="s">
        <v>22</v>
      </c>
      <c r="V10" s="727" t="s">
        <v>23</v>
      </c>
      <c r="W10" s="518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8"/>
      <c r="R11" s="421"/>
      <c r="U11" s="24" t="s">
        <v>26</v>
      </c>
      <c r="V11" s="455" t="s">
        <v>27</v>
      </c>
      <c r="W11" s="45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1" t="s">
        <v>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5"/>
      <c r="N12" s="62"/>
      <c r="P12" s="24" t="s">
        <v>29</v>
      </c>
      <c r="Q12" s="605"/>
      <c r="R12" s="606"/>
      <c r="S12" s="23"/>
      <c r="U12" s="24"/>
      <c r="V12" s="407"/>
      <c r="W12" s="386"/>
      <c r="AB12" s="51"/>
      <c r="AC12" s="51"/>
      <c r="AD12" s="51"/>
      <c r="AE12" s="51"/>
    </row>
    <row r="13" spans="1:32" s="370" customFormat="1" ht="23.25" customHeight="1" x14ac:dyDescent="0.2">
      <c r="A13" s="561" t="s">
        <v>30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5"/>
      <c r="N13" s="62"/>
      <c r="O13" s="26"/>
      <c r="P13" s="26" t="s">
        <v>31</v>
      </c>
      <c r="Q13" s="455"/>
      <c r="R13" s="4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1" t="s">
        <v>32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62" t="s">
        <v>33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5"/>
      <c r="N15" s="63"/>
      <c r="P15" s="619" t="s">
        <v>34</v>
      </c>
      <c r="Q15" s="407"/>
      <c r="R15" s="407"/>
      <c r="S15" s="407"/>
      <c r="T15" s="4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0"/>
      <c r="Q16" s="620"/>
      <c r="R16" s="620"/>
      <c r="S16" s="620"/>
      <c r="T16" s="6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2" t="s">
        <v>35</v>
      </c>
      <c r="B17" s="402" t="s">
        <v>36</v>
      </c>
      <c r="C17" s="628" t="s">
        <v>37</v>
      </c>
      <c r="D17" s="402" t="s">
        <v>38</v>
      </c>
      <c r="E17" s="403"/>
      <c r="F17" s="402" t="s">
        <v>39</v>
      </c>
      <c r="G17" s="402" t="s">
        <v>40</v>
      </c>
      <c r="H17" s="402" t="s">
        <v>41</v>
      </c>
      <c r="I17" s="402" t="s">
        <v>42</v>
      </c>
      <c r="J17" s="402" t="s">
        <v>43</v>
      </c>
      <c r="K17" s="402" t="s">
        <v>44</v>
      </c>
      <c r="L17" s="402" t="s">
        <v>45</v>
      </c>
      <c r="M17" s="402" t="s">
        <v>46</v>
      </c>
      <c r="N17" s="402" t="s">
        <v>47</v>
      </c>
      <c r="O17" s="402" t="s">
        <v>48</v>
      </c>
      <c r="P17" s="402" t="s">
        <v>49</v>
      </c>
      <c r="Q17" s="679"/>
      <c r="R17" s="679"/>
      <c r="S17" s="679"/>
      <c r="T17" s="403"/>
      <c r="U17" s="411" t="s">
        <v>50</v>
      </c>
      <c r="V17" s="395"/>
      <c r="W17" s="402" t="s">
        <v>51</v>
      </c>
      <c r="X17" s="402" t="s">
        <v>52</v>
      </c>
      <c r="Y17" s="412" t="s">
        <v>53</v>
      </c>
      <c r="Z17" s="402" t="s">
        <v>54</v>
      </c>
      <c r="AA17" s="446" t="s">
        <v>55</v>
      </c>
      <c r="AB17" s="446" t="s">
        <v>56</v>
      </c>
      <c r="AC17" s="446" t="s">
        <v>57</v>
      </c>
      <c r="AD17" s="446" t="s">
        <v>58</v>
      </c>
      <c r="AE17" s="447"/>
      <c r="AF17" s="448"/>
      <c r="AG17" s="660"/>
      <c r="BD17" s="545" t="s">
        <v>59</v>
      </c>
    </row>
    <row r="18" spans="1:68" ht="14.25" customHeight="1" x14ac:dyDescent="0.2">
      <c r="A18" s="415"/>
      <c r="B18" s="415"/>
      <c r="C18" s="415"/>
      <c r="D18" s="404"/>
      <c r="E18" s="405"/>
      <c r="F18" s="415"/>
      <c r="G18" s="415"/>
      <c r="H18" s="415"/>
      <c r="I18" s="415"/>
      <c r="J18" s="415"/>
      <c r="K18" s="415"/>
      <c r="L18" s="415"/>
      <c r="M18" s="415"/>
      <c r="N18" s="415"/>
      <c r="O18" s="415"/>
      <c r="P18" s="404"/>
      <c r="Q18" s="680"/>
      <c r="R18" s="680"/>
      <c r="S18" s="680"/>
      <c r="T18" s="405"/>
      <c r="U18" s="371" t="s">
        <v>60</v>
      </c>
      <c r="V18" s="371" t="s">
        <v>61</v>
      </c>
      <c r="W18" s="415"/>
      <c r="X18" s="415"/>
      <c r="Y18" s="413"/>
      <c r="Z18" s="415"/>
      <c r="AA18" s="536"/>
      <c r="AB18" s="536"/>
      <c r="AC18" s="536"/>
      <c r="AD18" s="449"/>
      <c r="AE18" s="450"/>
      <c r="AF18" s="451"/>
      <c r="AG18" s="661"/>
      <c r="BD18" s="386"/>
    </row>
    <row r="19" spans="1:68" ht="27.75" hidden="1" customHeight="1" x14ac:dyDescent="0.2">
      <c r="A19" s="563" t="s">
        <v>62</v>
      </c>
      <c r="B19" s="564"/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48"/>
      <c r="AB19" s="48"/>
      <c r="AC19" s="48"/>
    </row>
    <row r="20" spans="1:68" ht="16.5" hidden="1" customHeight="1" x14ac:dyDescent="0.25">
      <c r="A20" s="428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8"/>
      <c r="AB20" s="368"/>
      <c r="AC20" s="368"/>
    </row>
    <row r="21" spans="1:68" ht="14.25" hidden="1" customHeight="1" x14ac:dyDescent="0.25">
      <c r="A21" s="397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67"/>
      <c r="AB21" s="367"/>
      <c r="AC21" s="36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96" t="s">
        <v>69</v>
      </c>
      <c r="Q23" s="379"/>
      <c r="R23" s="379"/>
      <c r="S23" s="379"/>
      <c r="T23" s="379"/>
      <c r="U23" s="379"/>
      <c r="V23" s="380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96" t="s">
        <v>69</v>
      </c>
      <c r="Q24" s="379"/>
      <c r="R24" s="379"/>
      <c r="S24" s="379"/>
      <c r="T24" s="379"/>
      <c r="U24" s="379"/>
      <c r="V24" s="380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7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67"/>
      <c r="AB25" s="367"/>
      <c r="AC25" s="367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6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5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8">
        <v>4607091383935</v>
      </c>
      <c r="E29" s="38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7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8">
        <v>4607091383935</v>
      </c>
      <c r="E30" s="38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7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8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3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3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96" t="s">
        <v>69</v>
      </c>
      <c r="Q36" s="379"/>
      <c r="R36" s="379"/>
      <c r="S36" s="379"/>
      <c r="T36" s="379"/>
      <c r="U36" s="379"/>
      <c r="V36" s="380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96" t="s">
        <v>69</v>
      </c>
      <c r="Q37" s="379"/>
      <c r="R37" s="379"/>
      <c r="S37" s="379"/>
      <c r="T37" s="379"/>
      <c r="U37" s="379"/>
      <c r="V37" s="380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397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67"/>
      <c r="AB38" s="367"/>
      <c r="AC38" s="367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96" t="s">
        <v>69</v>
      </c>
      <c r="Q40" s="379"/>
      <c r="R40" s="379"/>
      <c r="S40" s="379"/>
      <c r="T40" s="379"/>
      <c r="U40" s="379"/>
      <c r="V40" s="380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96" t="s">
        <v>69</v>
      </c>
      <c r="Q41" s="379"/>
      <c r="R41" s="379"/>
      <c r="S41" s="379"/>
      <c r="T41" s="379"/>
      <c r="U41" s="379"/>
      <c r="V41" s="380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7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67"/>
      <c r="AB42" s="367"/>
      <c r="AC42" s="367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96" t="s">
        <v>69</v>
      </c>
      <c r="Q44" s="379"/>
      <c r="R44" s="379"/>
      <c r="S44" s="379"/>
      <c r="T44" s="379"/>
      <c r="U44" s="379"/>
      <c r="V44" s="380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96" t="s">
        <v>69</v>
      </c>
      <c r="Q45" s="379"/>
      <c r="R45" s="379"/>
      <c r="S45" s="379"/>
      <c r="T45" s="379"/>
      <c r="U45" s="379"/>
      <c r="V45" s="380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7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67"/>
      <c r="AB46" s="367"/>
      <c r="AC46" s="367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96" t="s">
        <v>69</v>
      </c>
      <c r="Q48" s="379"/>
      <c r="R48" s="379"/>
      <c r="S48" s="379"/>
      <c r="T48" s="379"/>
      <c r="U48" s="379"/>
      <c r="V48" s="380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96" t="s">
        <v>69</v>
      </c>
      <c r="Q49" s="379"/>
      <c r="R49" s="379"/>
      <c r="S49" s="379"/>
      <c r="T49" s="379"/>
      <c r="U49" s="379"/>
      <c r="V49" s="380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563" t="s">
        <v>107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48"/>
      <c r="AB50" s="48"/>
      <c r="AC50" s="48"/>
    </row>
    <row r="51" spans="1:68" ht="16.5" hidden="1" customHeight="1" x14ac:dyDescent="0.25">
      <c r="A51" s="428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8"/>
      <c r="AB51" s="368"/>
      <c r="AC51" s="368"/>
    </row>
    <row r="52" spans="1:68" ht="14.25" hidden="1" customHeight="1" x14ac:dyDescent="0.25">
      <c r="A52" s="397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67"/>
      <c r="AB52" s="367"/>
      <c r="AC52" s="367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8">
        <v>4607091385670</v>
      </c>
      <c r="E53" s="38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4301011380</v>
      </c>
      <c r="D54" s="388">
        <v>4607091385670</v>
      </c>
      <c r="E54" s="38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2"/>
      <c r="R54" s="382"/>
      <c r="S54" s="382"/>
      <c r="T54" s="383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8">
        <v>4680115882539</v>
      </c>
      <c r="E56" s="38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2"/>
      <c r="R56" s="382"/>
      <c r="S56" s="382"/>
      <c r="T56" s="383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8">
        <v>4607091385687</v>
      </c>
      <c r="E57" s="38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4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4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96" t="s">
        <v>69</v>
      </c>
      <c r="Q59" s="379"/>
      <c r="R59" s="379"/>
      <c r="S59" s="379"/>
      <c r="T59" s="379"/>
      <c r="U59" s="379"/>
      <c r="V59" s="380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hidden="1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96" t="s">
        <v>69</v>
      </c>
      <c r="Q60" s="379"/>
      <c r="R60" s="379"/>
      <c r="S60" s="379"/>
      <c r="T60" s="379"/>
      <c r="U60" s="379"/>
      <c r="V60" s="380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hidden="1" customHeight="1" x14ac:dyDescent="0.25">
      <c r="A61" s="397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67"/>
      <c r="AB61" s="367"/>
      <c r="AC61" s="367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47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6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96" t="s">
        <v>69</v>
      </c>
      <c r="Q64" s="379"/>
      <c r="R64" s="379"/>
      <c r="S64" s="379"/>
      <c r="T64" s="379"/>
      <c r="U64" s="379"/>
      <c r="V64" s="380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96" t="s">
        <v>69</v>
      </c>
      <c r="Q65" s="379"/>
      <c r="R65" s="379"/>
      <c r="S65" s="379"/>
      <c r="T65" s="379"/>
      <c r="U65" s="379"/>
      <c r="V65" s="380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8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8"/>
      <c r="AB66" s="368"/>
      <c r="AC66" s="368"/>
    </row>
    <row r="67" spans="1:68" ht="14.25" hidden="1" customHeight="1" x14ac:dyDescent="0.25">
      <c r="A67" s="397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67"/>
      <c r="AB67" s="367"/>
      <c r="AC67" s="367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8">
        <v>4680115881426</v>
      </c>
      <c r="E68" s="38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6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8">
        <v>4680115881426</v>
      </c>
      <c r="E69" s="38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8">
        <v>4680115880283</v>
      </c>
      <c r="E70" s="38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4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8">
        <v>4680115882720</v>
      </c>
      <c r="E71" s="38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4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8">
        <v>4680115881525</v>
      </c>
      <c r="E72" s="38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444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8">
        <v>4680115881419</v>
      </c>
      <c r="E73" s="38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7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96" t="s">
        <v>69</v>
      </c>
      <c r="Q74" s="379"/>
      <c r="R74" s="379"/>
      <c r="S74" s="379"/>
      <c r="T74" s="379"/>
      <c r="U74" s="379"/>
      <c r="V74" s="380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96" t="s">
        <v>69</v>
      </c>
      <c r="Q75" s="379"/>
      <c r="R75" s="379"/>
      <c r="S75" s="379"/>
      <c r="T75" s="379"/>
      <c r="U75" s="379"/>
      <c r="V75" s="380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397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67"/>
      <c r="AB76" s="367"/>
      <c r="AC76" s="367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8">
        <v>4680115881440</v>
      </c>
      <c r="E77" s="38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5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8">
        <v>4680115881433</v>
      </c>
      <c r="E78" s="38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6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96" t="s">
        <v>69</v>
      </c>
      <c r="Q79" s="379"/>
      <c r="R79" s="379"/>
      <c r="S79" s="379"/>
      <c r="T79" s="379"/>
      <c r="U79" s="379"/>
      <c r="V79" s="380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96" t="s">
        <v>69</v>
      </c>
      <c r="Q80" s="379"/>
      <c r="R80" s="379"/>
      <c r="S80" s="379"/>
      <c r="T80" s="379"/>
      <c r="U80" s="379"/>
      <c r="V80" s="380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397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67"/>
      <c r="AB81" s="367"/>
      <c r="AC81" s="367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8">
        <v>4680115885066</v>
      </c>
      <c r="E82" s="38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5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8">
        <v>4680115885042</v>
      </c>
      <c r="E83" s="38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8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8">
        <v>4680115885080</v>
      </c>
      <c r="E84" s="38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2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8">
        <v>4680115885073</v>
      </c>
      <c r="E85" s="38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0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8">
        <v>4680115885059</v>
      </c>
      <c r="E86" s="38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8">
        <v>4680115885097</v>
      </c>
      <c r="E87" s="38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96" t="s">
        <v>69</v>
      </c>
      <c r="Q88" s="379"/>
      <c r="R88" s="379"/>
      <c r="S88" s="379"/>
      <c r="T88" s="379"/>
      <c r="U88" s="379"/>
      <c r="V88" s="380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96" t="s">
        <v>69</v>
      </c>
      <c r="Q89" s="379"/>
      <c r="R89" s="379"/>
      <c r="S89" s="379"/>
      <c r="T89" s="379"/>
      <c r="U89" s="379"/>
      <c r="V89" s="380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7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67"/>
      <c r="AB90" s="367"/>
      <c r="AC90" s="367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8">
        <v>4680115884403</v>
      </c>
      <c r="E91" s="38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8">
        <v>4680115884311</v>
      </c>
      <c r="E92" s="38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7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96" t="s">
        <v>69</v>
      </c>
      <c r="Q93" s="379"/>
      <c r="R93" s="379"/>
      <c r="S93" s="379"/>
      <c r="T93" s="379"/>
      <c r="U93" s="379"/>
      <c r="V93" s="380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96" t="s">
        <v>69</v>
      </c>
      <c r="Q94" s="379"/>
      <c r="R94" s="379"/>
      <c r="S94" s="379"/>
      <c r="T94" s="379"/>
      <c r="U94" s="379"/>
      <c r="V94" s="380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7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67"/>
      <c r="AB95" s="367"/>
      <c r="AC95" s="367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8">
        <v>4680115881532</v>
      </c>
      <c r="E96" s="38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8">
        <v>4680115881532</v>
      </c>
      <c r="E97" s="38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6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8">
        <v>4680115881464</v>
      </c>
      <c r="E98" s="38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50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96" t="s">
        <v>69</v>
      </c>
      <c r="Q99" s="379"/>
      <c r="R99" s="379"/>
      <c r="S99" s="379"/>
      <c r="T99" s="379"/>
      <c r="U99" s="379"/>
      <c r="V99" s="380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96" t="s">
        <v>69</v>
      </c>
      <c r="Q100" s="379"/>
      <c r="R100" s="379"/>
      <c r="S100" s="379"/>
      <c r="T100" s="379"/>
      <c r="U100" s="379"/>
      <c r="V100" s="380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8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8"/>
      <c r="AB101" s="368"/>
      <c r="AC101" s="368"/>
    </row>
    <row r="102" spans="1:68" ht="14.25" hidden="1" customHeight="1" x14ac:dyDescent="0.25">
      <c r="A102" s="397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67"/>
      <c r="AB102" s="367"/>
      <c r="AC102" s="367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8">
        <v>4680115881327</v>
      </c>
      <c r="E103" s="38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8">
        <v>4680115881518</v>
      </c>
      <c r="E104" s="38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7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8">
        <v>4680115881303</v>
      </c>
      <c r="E105" s="38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2"/>
      <c r="R105" s="382"/>
      <c r="S105" s="382"/>
      <c r="T105" s="383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8">
        <v>4680115881303</v>
      </c>
      <c r="E106" s="38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58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2"/>
      <c r="R106" s="382"/>
      <c r="S106" s="382"/>
      <c r="T106" s="383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96" t="s">
        <v>69</v>
      </c>
      <c r="Q107" s="379"/>
      <c r="R107" s="379"/>
      <c r="S107" s="379"/>
      <c r="T107" s="379"/>
      <c r="U107" s="379"/>
      <c r="V107" s="380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96" t="s">
        <v>69</v>
      </c>
      <c r="Q108" s="379"/>
      <c r="R108" s="379"/>
      <c r="S108" s="379"/>
      <c r="T108" s="379"/>
      <c r="U108" s="379"/>
      <c r="V108" s="380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397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67"/>
      <c r="AB109" s="367"/>
      <c r="AC109" s="367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8">
        <v>4607091386967</v>
      </c>
      <c r="E110" s="38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44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8">
        <v>4607091386967</v>
      </c>
      <c r="E111" s="38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8">
        <v>4607091385731</v>
      </c>
      <c r="E112" s="38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4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8">
        <v>4680115880894</v>
      </c>
      <c r="E113" s="38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6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8">
        <v>4680115880214</v>
      </c>
      <c r="E114" s="38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4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96" t="s">
        <v>69</v>
      </c>
      <c r="Q115" s="379"/>
      <c r="R115" s="379"/>
      <c r="S115" s="379"/>
      <c r="T115" s="379"/>
      <c r="U115" s="379"/>
      <c r="V115" s="380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hidden="1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96" t="s">
        <v>69</v>
      </c>
      <c r="Q116" s="379"/>
      <c r="R116" s="379"/>
      <c r="S116" s="379"/>
      <c r="T116" s="379"/>
      <c r="U116" s="379"/>
      <c r="V116" s="380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hidden="1" customHeight="1" x14ac:dyDescent="0.25">
      <c r="A117" s="428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8"/>
      <c r="AB117" s="368"/>
      <c r="AC117" s="368"/>
    </row>
    <row r="118" spans="1:68" ht="14.25" hidden="1" customHeight="1" x14ac:dyDescent="0.25">
      <c r="A118" s="397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67"/>
      <c r="AB118" s="367"/>
      <c r="AC118" s="367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8">
        <v>4680115882133</v>
      </c>
      <c r="E119" s="38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6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8">
        <v>4680115882133</v>
      </c>
      <c r="E120" s="38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7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8">
        <v>4680115880269</v>
      </c>
      <c r="E121" s="38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8">
        <v>4680115880429</v>
      </c>
      <c r="E122" s="38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6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8">
        <v>4680115881457</v>
      </c>
      <c r="E123" s="38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4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96" t="s">
        <v>69</v>
      </c>
      <c r="Q124" s="379"/>
      <c r="R124" s="379"/>
      <c r="S124" s="379"/>
      <c r="T124" s="379"/>
      <c r="U124" s="379"/>
      <c r="V124" s="380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96" t="s">
        <v>69</v>
      </c>
      <c r="Q125" s="379"/>
      <c r="R125" s="379"/>
      <c r="S125" s="379"/>
      <c r="T125" s="379"/>
      <c r="U125" s="379"/>
      <c r="V125" s="380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397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67"/>
      <c r="AB126" s="367"/>
      <c r="AC126" s="367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8">
        <v>4680115881488</v>
      </c>
      <c r="E127" s="38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8">
        <v>4680115882775</v>
      </c>
      <c r="E128" s="38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47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8">
        <v>4680115880658</v>
      </c>
      <c r="E129" s="38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6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96" t="s">
        <v>69</v>
      </c>
      <c r="Q130" s="379"/>
      <c r="R130" s="379"/>
      <c r="S130" s="379"/>
      <c r="T130" s="379"/>
      <c r="U130" s="379"/>
      <c r="V130" s="380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96" t="s">
        <v>69</v>
      </c>
      <c r="Q131" s="379"/>
      <c r="R131" s="379"/>
      <c r="S131" s="379"/>
      <c r="T131" s="379"/>
      <c r="U131" s="379"/>
      <c r="V131" s="380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397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67"/>
      <c r="AB132" s="367"/>
      <c r="AC132" s="367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8">
        <v>4607091385168</v>
      </c>
      <c r="E133" s="38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4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8">
        <v>4607091385168</v>
      </c>
      <c r="E134" s="38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8">
        <v>4607091383256</v>
      </c>
      <c r="E135" s="38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4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8">
        <v>4607091385748</v>
      </c>
      <c r="E136" s="38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42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8">
        <v>4680115884533</v>
      </c>
      <c r="E137" s="38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8">
        <v>4680115882645</v>
      </c>
      <c r="E138" s="38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96" t="s">
        <v>69</v>
      </c>
      <c r="Q139" s="379"/>
      <c r="R139" s="379"/>
      <c r="S139" s="379"/>
      <c r="T139" s="379"/>
      <c r="U139" s="379"/>
      <c r="V139" s="380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hidden="1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96" t="s">
        <v>69</v>
      </c>
      <c r="Q140" s="379"/>
      <c r="R140" s="379"/>
      <c r="S140" s="379"/>
      <c r="T140" s="379"/>
      <c r="U140" s="379"/>
      <c r="V140" s="380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hidden="1" customHeight="1" x14ac:dyDescent="0.25">
      <c r="A141" s="397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67"/>
      <c r="AB141" s="367"/>
      <c r="AC141" s="367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8">
        <v>4680115882652</v>
      </c>
      <c r="E142" s="38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8">
        <v>4680115880238</v>
      </c>
      <c r="E143" s="38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96" t="s">
        <v>69</v>
      </c>
      <c r="Q144" s="379"/>
      <c r="R144" s="379"/>
      <c r="S144" s="379"/>
      <c r="T144" s="379"/>
      <c r="U144" s="379"/>
      <c r="V144" s="380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96" t="s">
        <v>69</v>
      </c>
      <c r="Q145" s="379"/>
      <c r="R145" s="379"/>
      <c r="S145" s="379"/>
      <c r="T145" s="379"/>
      <c r="U145" s="379"/>
      <c r="V145" s="380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8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8"/>
      <c r="AB146" s="368"/>
      <c r="AC146" s="368"/>
    </row>
    <row r="147" spans="1:68" ht="14.25" hidden="1" customHeight="1" x14ac:dyDescent="0.25">
      <c r="A147" s="397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67"/>
      <c r="AB147" s="367"/>
      <c r="AC147" s="367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8">
        <v>4680115882577</v>
      </c>
      <c r="E148" s="38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7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8">
        <v>4680115882577</v>
      </c>
      <c r="E149" s="38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4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96" t="s">
        <v>69</v>
      </c>
      <c r="Q150" s="379"/>
      <c r="R150" s="379"/>
      <c r="S150" s="379"/>
      <c r="T150" s="379"/>
      <c r="U150" s="379"/>
      <c r="V150" s="380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96" t="s">
        <v>69</v>
      </c>
      <c r="Q151" s="379"/>
      <c r="R151" s="379"/>
      <c r="S151" s="379"/>
      <c r="T151" s="379"/>
      <c r="U151" s="379"/>
      <c r="V151" s="380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397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67"/>
      <c r="AB152" s="367"/>
      <c r="AC152" s="367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8">
        <v>4680115883444</v>
      </c>
      <c r="E153" s="38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8">
        <v>4680115883444</v>
      </c>
      <c r="E154" s="38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5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96" t="s">
        <v>69</v>
      </c>
      <c r="Q155" s="379"/>
      <c r="R155" s="379"/>
      <c r="S155" s="379"/>
      <c r="T155" s="379"/>
      <c r="U155" s="379"/>
      <c r="V155" s="380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96" t="s">
        <v>69</v>
      </c>
      <c r="Q156" s="379"/>
      <c r="R156" s="379"/>
      <c r="S156" s="379"/>
      <c r="T156" s="379"/>
      <c r="U156" s="379"/>
      <c r="V156" s="380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397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67"/>
      <c r="AB157" s="367"/>
      <c r="AC157" s="367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8">
        <v>4680115882584</v>
      </c>
      <c r="E158" s="38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7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8">
        <v>4680115882584</v>
      </c>
      <c r="E159" s="38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5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96" t="s">
        <v>69</v>
      </c>
      <c r="Q160" s="379"/>
      <c r="R160" s="379"/>
      <c r="S160" s="379"/>
      <c r="T160" s="379"/>
      <c r="U160" s="379"/>
      <c r="V160" s="380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96" t="s">
        <v>69</v>
      </c>
      <c r="Q161" s="379"/>
      <c r="R161" s="379"/>
      <c r="S161" s="379"/>
      <c r="T161" s="379"/>
      <c r="U161" s="379"/>
      <c r="V161" s="380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8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8"/>
      <c r="AB162" s="368"/>
      <c r="AC162" s="368"/>
    </row>
    <row r="163" spans="1:68" ht="14.25" hidden="1" customHeight="1" x14ac:dyDescent="0.25">
      <c r="A163" s="397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67"/>
      <c r="AB163" s="367"/>
      <c r="AC163" s="367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8">
        <v>4607091382945</v>
      </c>
      <c r="E164" s="38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8">
        <v>4607091382952</v>
      </c>
      <c r="E165" s="38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8">
        <v>4607091384604</v>
      </c>
      <c r="E166" s="38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96" t="s">
        <v>69</v>
      </c>
      <c r="Q167" s="379"/>
      <c r="R167" s="379"/>
      <c r="S167" s="379"/>
      <c r="T167" s="379"/>
      <c r="U167" s="379"/>
      <c r="V167" s="380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96" t="s">
        <v>69</v>
      </c>
      <c r="Q168" s="379"/>
      <c r="R168" s="379"/>
      <c r="S168" s="379"/>
      <c r="T168" s="379"/>
      <c r="U168" s="379"/>
      <c r="V168" s="380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397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67"/>
      <c r="AB169" s="367"/>
      <c r="AC169" s="367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8">
        <v>4607091387667</v>
      </c>
      <c r="E170" s="38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7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8">
        <v>4607091387636</v>
      </c>
      <c r="E171" s="38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7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8">
        <v>4607091382426</v>
      </c>
      <c r="E172" s="38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8">
        <v>4607091386547</v>
      </c>
      <c r="E173" s="38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8">
        <v>4607091382464</v>
      </c>
      <c r="E174" s="38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4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96" t="s">
        <v>69</v>
      </c>
      <c r="Q175" s="379"/>
      <c r="R175" s="379"/>
      <c r="S175" s="379"/>
      <c r="T175" s="379"/>
      <c r="U175" s="379"/>
      <c r="V175" s="380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96" t="s">
        <v>69</v>
      </c>
      <c r="Q176" s="379"/>
      <c r="R176" s="379"/>
      <c r="S176" s="379"/>
      <c r="T176" s="379"/>
      <c r="U176" s="379"/>
      <c r="V176" s="380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397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67"/>
      <c r="AB177" s="367"/>
      <c r="AC177" s="367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8">
        <v>4607091385304</v>
      </c>
      <c r="E178" s="38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5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8">
        <v>4607091386264</v>
      </c>
      <c r="E179" s="38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8">
        <v>4607091385427</v>
      </c>
      <c r="E180" s="38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6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96" t="s">
        <v>69</v>
      </c>
      <c r="Q181" s="379"/>
      <c r="R181" s="379"/>
      <c r="S181" s="379"/>
      <c r="T181" s="379"/>
      <c r="U181" s="379"/>
      <c r="V181" s="380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96" t="s">
        <v>69</v>
      </c>
      <c r="Q182" s="379"/>
      <c r="R182" s="379"/>
      <c r="S182" s="379"/>
      <c r="T182" s="379"/>
      <c r="U182" s="379"/>
      <c r="V182" s="380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563" t="s">
        <v>253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48"/>
      <c r="AB183" s="48"/>
      <c r="AC183" s="48"/>
    </row>
    <row r="184" spans="1:68" ht="16.5" hidden="1" customHeight="1" x14ac:dyDescent="0.25">
      <c r="A184" s="428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8"/>
      <c r="AB184" s="368"/>
      <c r="AC184" s="368"/>
    </row>
    <row r="185" spans="1:68" ht="14.25" hidden="1" customHeight="1" x14ac:dyDescent="0.25">
      <c r="A185" s="397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67"/>
      <c r="AB185" s="367"/>
      <c r="AC185" s="367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8">
        <v>4680115880993</v>
      </c>
      <c r="E186" s="38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8">
        <v>4680115881761</v>
      </c>
      <c r="E187" s="38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8">
        <v>4680115881563</v>
      </c>
      <c r="E188" s="38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8">
        <v>4680115880986</v>
      </c>
      <c r="E189" s="38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8">
        <v>4680115881785</v>
      </c>
      <c r="E190" s="38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4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8">
        <v>4680115881679</v>
      </c>
      <c r="E191" s="38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8">
        <v>4680115880191</v>
      </c>
      <c r="E192" s="38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8">
        <v>4680115883963</v>
      </c>
      <c r="E193" s="38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96" t="s">
        <v>69</v>
      </c>
      <c r="Q194" s="379"/>
      <c r="R194" s="379"/>
      <c r="S194" s="379"/>
      <c r="T194" s="379"/>
      <c r="U194" s="379"/>
      <c r="V194" s="380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hidden="1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96" t="s">
        <v>69</v>
      </c>
      <c r="Q195" s="379"/>
      <c r="R195" s="379"/>
      <c r="S195" s="379"/>
      <c r="T195" s="379"/>
      <c r="U195" s="379"/>
      <c r="V195" s="380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hidden="1" customHeight="1" x14ac:dyDescent="0.25">
      <c r="A196" s="428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8"/>
      <c r="AB196" s="368"/>
      <c r="AC196" s="368"/>
    </row>
    <row r="197" spans="1:68" ht="14.25" hidden="1" customHeight="1" x14ac:dyDescent="0.25">
      <c r="A197" s="397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67"/>
      <c r="AB197" s="367"/>
      <c r="AC197" s="367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8">
        <v>4680115881402</v>
      </c>
      <c r="E198" s="38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8">
        <v>4680115881396</v>
      </c>
      <c r="E199" s="38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4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96" t="s">
        <v>69</v>
      </c>
      <c r="Q200" s="379"/>
      <c r="R200" s="379"/>
      <c r="S200" s="379"/>
      <c r="T200" s="379"/>
      <c r="U200" s="379"/>
      <c r="V200" s="380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96" t="s">
        <v>69</v>
      </c>
      <c r="Q201" s="379"/>
      <c r="R201" s="379"/>
      <c r="S201" s="379"/>
      <c r="T201" s="379"/>
      <c r="U201" s="379"/>
      <c r="V201" s="380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7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67"/>
      <c r="AB202" s="367"/>
      <c r="AC202" s="367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8">
        <v>4680115882935</v>
      </c>
      <c r="E203" s="38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6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8">
        <v>4680115880764</v>
      </c>
      <c r="E204" s="38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5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96" t="s">
        <v>69</v>
      </c>
      <c r="Q205" s="379"/>
      <c r="R205" s="379"/>
      <c r="S205" s="379"/>
      <c r="T205" s="379"/>
      <c r="U205" s="379"/>
      <c r="V205" s="380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96" t="s">
        <v>69</v>
      </c>
      <c r="Q206" s="379"/>
      <c r="R206" s="379"/>
      <c r="S206" s="379"/>
      <c r="T206" s="379"/>
      <c r="U206" s="379"/>
      <c r="V206" s="380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397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67"/>
      <c r="AB207" s="367"/>
      <c r="AC207" s="367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8">
        <v>4680115882683</v>
      </c>
      <c r="E208" s="38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8">
        <v>4680115882690</v>
      </c>
      <c r="E209" s="38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8">
        <v>4680115882669</v>
      </c>
      <c r="E210" s="38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8">
        <v>4680115882676</v>
      </c>
      <c r="E211" s="38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8">
        <v>4680115884014</v>
      </c>
      <c r="E212" s="38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8">
        <v>4680115884007</v>
      </c>
      <c r="E213" s="38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8">
        <v>4680115884038</v>
      </c>
      <c r="E214" s="38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8">
        <v>4680115884021</v>
      </c>
      <c r="E215" s="38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96" t="s">
        <v>69</v>
      </c>
      <c r="Q216" s="379"/>
      <c r="R216" s="379"/>
      <c r="S216" s="379"/>
      <c r="T216" s="379"/>
      <c r="U216" s="379"/>
      <c r="V216" s="380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96" t="s">
        <v>69</v>
      </c>
      <c r="Q217" s="379"/>
      <c r="R217" s="379"/>
      <c r="S217" s="379"/>
      <c r="T217" s="379"/>
      <c r="U217" s="379"/>
      <c r="V217" s="380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397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67"/>
      <c r="AB218" s="367"/>
      <c r="AC218" s="367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8">
        <v>4680115881594</v>
      </c>
      <c r="E219" s="38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8">
        <v>4680115880962</v>
      </c>
      <c r="E220" s="38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7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8">
        <v>4680115881617</v>
      </c>
      <c r="E221" s="38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8">
        <v>4680115880573</v>
      </c>
      <c r="E222" s="38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5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8">
        <v>4680115882195</v>
      </c>
      <c r="E223" s="38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8">
        <v>4680115882607</v>
      </c>
      <c r="E224" s="38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308</v>
      </c>
      <c r="B225" s="54" t="s">
        <v>309</v>
      </c>
      <c r="C225" s="31">
        <v>4301051630</v>
      </c>
      <c r="D225" s="388">
        <v>4680115880092</v>
      </c>
      <c r="E225" s="38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8">
        <v>4680115880221</v>
      </c>
      <c r="E226" s="38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5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8">
        <v>4680115882942</v>
      </c>
      <c r="E227" s="38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1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4301051753</v>
      </c>
      <c r="D228" s="388">
        <v>4680115880504</v>
      </c>
      <c r="E228" s="38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8">
        <v>4680115882164</v>
      </c>
      <c r="E229" s="38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96" t="s">
        <v>69</v>
      </c>
      <c r="Q230" s="379"/>
      <c r="R230" s="379"/>
      <c r="S230" s="379"/>
      <c r="T230" s="379"/>
      <c r="U230" s="379"/>
      <c r="V230" s="380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96" t="s">
        <v>69</v>
      </c>
      <c r="Q231" s="379"/>
      <c r="R231" s="379"/>
      <c r="S231" s="379"/>
      <c r="T231" s="379"/>
      <c r="U231" s="379"/>
      <c r="V231" s="380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hidden="1" customHeight="1" x14ac:dyDescent="0.25">
      <c r="A232" s="397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67"/>
      <c r="AB232" s="367"/>
      <c r="AC232" s="367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8">
        <v>4680115882874</v>
      </c>
      <c r="E233" s="38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8">
        <v>4680115882874</v>
      </c>
      <c r="E234" s="38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7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8">
        <v>4680115884434</v>
      </c>
      <c r="E235" s="38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8">
        <v>4680115880818</v>
      </c>
      <c r="E236" s="38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8">
        <v>4680115880801</v>
      </c>
      <c r="E237" s="38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7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96" t="s">
        <v>69</v>
      </c>
      <c r="Q238" s="379"/>
      <c r="R238" s="379"/>
      <c r="S238" s="379"/>
      <c r="T238" s="379"/>
      <c r="U238" s="379"/>
      <c r="V238" s="380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96" t="s">
        <v>69</v>
      </c>
      <c r="Q239" s="379"/>
      <c r="R239" s="379"/>
      <c r="S239" s="379"/>
      <c r="T239" s="379"/>
      <c r="U239" s="379"/>
      <c r="V239" s="380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428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8"/>
      <c r="AB240" s="368"/>
      <c r="AC240" s="368"/>
    </row>
    <row r="241" spans="1:68" ht="14.25" hidden="1" customHeight="1" x14ac:dyDescent="0.25">
      <c r="A241" s="397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67"/>
      <c r="AB241" s="367"/>
      <c r="AC241" s="367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8">
        <v>4680115884274</v>
      </c>
      <c r="E242" s="38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7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8">
        <v>4680115884274</v>
      </c>
      <c r="E243" s="38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43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8">
        <v>4680115884298</v>
      </c>
      <c r="E244" s="38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7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8">
        <v>4680115884250</v>
      </c>
      <c r="E245" s="38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8">
        <v>4680115884250</v>
      </c>
      <c r="E246" s="38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6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8">
        <v>4680115884281</v>
      </c>
      <c r="E247" s="38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4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8">
        <v>4680115884199</v>
      </c>
      <c r="E248" s="38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5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8">
        <v>4680115884267</v>
      </c>
      <c r="E249" s="38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70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96" t="s">
        <v>69</v>
      </c>
      <c r="Q250" s="379"/>
      <c r="R250" s="379"/>
      <c r="S250" s="379"/>
      <c r="T250" s="379"/>
      <c r="U250" s="379"/>
      <c r="V250" s="380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96" t="s">
        <v>69</v>
      </c>
      <c r="Q251" s="379"/>
      <c r="R251" s="379"/>
      <c r="S251" s="379"/>
      <c r="T251" s="379"/>
      <c r="U251" s="379"/>
      <c r="V251" s="380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8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8"/>
      <c r="AB252" s="368"/>
      <c r="AC252" s="368"/>
    </row>
    <row r="253" spans="1:68" ht="14.25" hidden="1" customHeight="1" x14ac:dyDescent="0.25">
      <c r="A253" s="397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67"/>
      <c r="AB253" s="367"/>
      <c r="AC253" s="367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8">
        <v>4680115884137</v>
      </c>
      <c r="E254" s="38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8">
        <v>4680115884137</v>
      </c>
      <c r="E255" s="38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6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8">
        <v>4680115884236</v>
      </c>
      <c r="E256" s="38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5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8">
        <v>4680115884175</v>
      </c>
      <c r="E257" s="38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5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8">
        <v>4680115884144</v>
      </c>
      <c r="E258" s="38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8">
        <v>4680115885288</v>
      </c>
      <c r="E259" s="38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6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8">
        <v>4680115884182</v>
      </c>
      <c r="E260" s="38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8">
        <v>4680115884205</v>
      </c>
      <c r="E261" s="38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5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96" t="s">
        <v>69</v>
      </c>
      <c r="Q262" s="379"/>
      <c r="R262" s="379"/>
      <c r="S262" s="379"/>
      <c r="T262" s="379"/>
      <c r="U262" s="379"/>
      <c r="V262" s="380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96" t="s">
        <v>69</v>
      </c>
      <c r="Q263" s="379"/>
      <c r="R263" s="379"/>
      <c r="S263" s="379"/>
      <c r="T263" s="379"/>
      <c r="U263" s="379"/>
      <c r="V263" s="380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8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8"/>
      <c r="AB264" s="368"/>
      <c r="AC264" s="368"/>
    </row>
    <row r="265" spans="1:68" ht="14.25" hidden="1" customHeight="1" x14ac:dyDescent="0.25">
      <c r="A265" s="397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67"/>
      <c r="AB265" s="367"/>
      <c r="AC265" s="367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8">
        <v>4680115885837</v>
      </c>
      <c r="E266" s="38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7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8">
        <v>4680115885806</v>
      </c>
      <c r="E267" s="38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8">
        <v>4680115885851</v>
      </c>
      <c r="E268" s="38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6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8">
        <v>4680115885844</v>
      </c>
      <c r="E269" s="38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4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8">
        <v>4680115885820</v>
      </c>
      <c r="E270" s="38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5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96" t="s">
        <v>69</v>
      </c>
      <c r="Q271" s="379"/>
      <c r="R271" s="379"/>
      <c r="S271" s="379"/>
      <c r="T271" s="379"/>
      <c r="U271" s="379"/>
      <c r="V271" s="380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96" t="s">
        <v>69</v>
      </c>
      <c r="Q272" s="379"/>
      <c r="R272" s="379"/>
      <c r="S272" s="379"/>
      <c r="T272" s="379"/>
      <c r="U272" s="379"/>
      <c r="V272" s="380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8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8"/>
      <c r="AB273" s="368"/>
      <c r="AC273" s="368"/>
    </row>
    <row r="274" spans="1:68" ht="14.25" hidden="1" customHeight="1" x14ac:dyDescent="0.25">
      <c r="A274" s="397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67"/>
      <c r="AB274" s="367"/>
      <c r="AC274" s="367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8">
        <v>4680115885707</v>
      </c>
      <c r="E275" s="38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74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96" t="s">
        <v>69</v>
      </c>
      <c r="Q276" s="379"/>
      <c r="R276" s="379"/>
      <c r="S276" s="379"/>
      <c r="T276" s="379"/>
      <c r="U276" s="379"/>
      <c r="V276" s="380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96" t="s">
        <v>69</v>
      </c>
      <c r="Q277" s="379"/>
      <c r="R277" s="379"/>
      <c r="S277" s="379"/>
      <c r="T277" s="379"/>
      <c r="U277" s="379"/>
      <c r="V277" s="380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8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8"/>
      <c r="AB278" s="368"/>
      <c r="AC278" s="368"/>
    </row>
    <row r="279" spans="1:68" ht="14.25" hidden="1" customHeight="1" x14ac:dyDescent="0.25">
      <c r="A279" s="397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67"/>
      <c r="AB279" s="367"/>
      <c r="AC279" s="367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8">
        <v>4607091383423</v>
      </c>
      <c r="E280" s="38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6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8">
        <v>4680115885691</v>
      </c>
      <c r="E281" s="38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6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8">
        <v>4680115885660</v>
      </c>
      <c r="E282" s="38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49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96" t="s">
        <v>69</v>
      </c>
      <c r="Q283" s="379"/>
      <c r="R283" s="379"/>
      <c r="S283" s="379"/>
      <c r="T283" s="379"/>
      <c r="U283" s="379"/>
      <c r="V283" s="380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96" t="s">
        <v>69</v>
      </c>
      <c r="Q284" s="379"/>
      <c r="R284" s="379"/>
      <c r="S284" s="379"/>
      <c r="T284" s="379"/>
      <c r="U284" s="379"/>
      <c r="V284" s="380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8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8"/>
      <c r="AB285" s="368"/>
      <c r="AC285" s="368"/>
    </row>
    <row r="286" spans="1:68" ht="14.25" hidden="1" customHeight="1" x14ac:dyDescent="0.25">
      <c r="A286" s="397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67"/>
      <c r="AB286" s="367"/>
      <c r="AC286" s="367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8">
        <v>4680115881556</v>
      </c>
      <c r="E287" s="38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6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8">
        <v>4680115881037</v>
      </c>
      <c r="E288" s="38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4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8">
        <v>4680115881228</v>
      </c>
      <c r="E289" s="38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64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386</v>
      </c>
      <c r="B290" s="54" t="s">
        <v>387</v>
      </c>
      <c r="C290" s="31">
        <v>4301051384</v>
      </c>
      <c r="D290" s="388">
        <v>4680115881211</v>
      </c>
      <c r="E290" s="38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8">
        <v>4680115881020</v>
      </c>
      <c r="E291" s="38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4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96" t="s">
        <v>69</v>
      </c>
      <c r="Q292" s="379"/>
      <c r="R292" s="379"/>
      <c r="S292" s="379"/>
      <c r="T292" s="379"/>
      <c r="U292" s="379"/>
      <c r="V292" s="380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hidden="1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96" t="s">
        <v>69</v>
      </c>
      <c r="Q293" s="379"/>
      <c r="R293" s="379"/>
      <c r="S293" s="379"/>
      <c r="T293" s="379"/>
      <c r="U293" s="379"/>
      <c r="V293" s="380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hidden="1" customHeight="1" x14ac:dyDescent="0.25">
      <c r="A294" s="428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8"/>
      <c r="AB294" s="368"/>
      <c r="AC294" s="368"/>
    </row>
    <row r="295" spans="1:68" ht="14.25" hidden="1" customHeight="1" x14ac:dyDescent="0.25">
      <c r="A295" s="397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67"/>
      <c r="AB295" s="367"/>
      <c r="AC295" s="367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8">
        <v>4680115884618</v>
      </c>
      <c r="E296" s="38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1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96" t="s">
        <v>69</v>
      </c>
      <c r="Q297" s="379"/>
      <c r="R297" s="379"/>
      <c r="S297" s="379"/>
      <c r="T297" s="379"/>
      <c r="U297" s="379"/>
      <c r="V297" s="380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96" t="s">
        <v>69</v>
      </c>
      <c r="Q298" s="379"/>
      <c r="R298" s="379"/>
      <c r="S298" s="379"/>
      <c r="T298" s="379"/>
      <c r="U298" s="379"/>
      <c r="V298" s="380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8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8"/>
      <c r="AB299" s="368"/>
      <c r="AC299" s="368"/>
    </row>
    <row r="300" spans="1:68" ht="14.25" hidden="1" customHeight="1" x14ac:dyDescent="0.25">
      <c r="A300" s="397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67"/>
      <c r="AB300" s="367"/>
      <c r="AC300" s="367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8">
        <v>4680115882973</v>
      </c>
      <c r="E301" s="38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50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96" t="s">
        <v>69</v>
      </c>
      <c r="Q302" s="379"/>
      <c r="R302" s="379"/>
      <c r="S302" s="379"/>
      <c r="T302" s="379"/>
      <c r="U302" s="379"/>
      <c r="V302" s="380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96" t="s">
        <v>69</v>
      </c>
      <c r="Q303" s="379"/>
      <c r="R303" s="379"/>
      <c r="S303" s="379"/>
      <c r="T303" s="379"/>
      <c r="U303" s="379"/>
      <c r="V303" s="380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7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67"/>
      <c r="AB304" s="367"/>
      <c r="AC304" s="367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8">
        <v>4607091389845</v>
      </c>
      <c r="E305" s="38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8">
        <v>4680115882881</v>
      </c>
      <c r="E306" s="38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96" t="s">
        <v>69</v>
      </c>
      <c r="Q307" s="379"/>
      <c r="R307" s="379"/>
      <c r="S307" s="379"/>
      <c r="T307" s="379"/>
      <c r="U307" s="379"/>
      <c r="V307" s="380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96" t="s">
        <v>69</v>
      </c>
      <c r="Q308" s="379"/>
      <c r="R308" s="379"/>
      <c r="S308" s="379"/>
      <c r="T308" s="379"/>
      <c r="U308" s="379"/>
      <c r="V308" s="380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8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8"/>
      <c r="AB309" s="368"/>
      <c r="AC309" s="368"/>
    </row>
    <row r="310" spans="1:68" ht="14.25" hidden="1" customHeight="1" x14ac:dyDescent="0.25">
      <c r="A310" s="397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67"/>
      <c r="AB310" s="367"/>
      <c r="AC310" s="367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8">
        <v>4680115885615</v>
      </c>
      <c r="E311" s="38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6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8">
        <v>4680115885646</v>
      </c>
      <c r="E312" s="38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6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8">
        <v>4680115885554</v>
      </c>
      <c r="E313" s="38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4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8">
        <v>4680115885622</v>
      </c>
      <c r="E314" s="38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5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8">
        <v>4680115881938</v>
      </c>
      <c r="E315" s="38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8">
        <v>4607091387346</v>
      </c>
      <c r="E316" s="38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7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8">
        <v>4680115885608</v>
      </c>
      <c r="E317" s="38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4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96" t="s">
        <v>69</v>
      </c>
      <c r="Q318" s="379"/>
      <c r="R318" s="379"/>
      <c r="S318" s="379"/>
      <c r="T318" s="379"/>
      <c r="U318" s="379"/>
      <c r="V318" s="380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96" t="s">
        <v>69</v>
      </c>
      <c r="Q319" s="379"/>
      <c r="R319" s="379"/>
      <c r="S319" s="379"/>
      <c r="T319" s="379"/>
      <c r="U319" s="379"/>
      <c r="V319" s="380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7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67"/>
      <c r="AB320" s="367"/>
      <c r="AC320" s="367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8">
        <v>4607091387193</v>
      </c>
      <c r="E321" s="38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8">
        <v>4607091387230</v>
      </c>
      <c r="E322" s="38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8">
        <v>4607091387292</v>
      </c>
      <c r="E323" s="38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4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8">
        <v>4607091387285</v>
      </c>
      <c r="E324" s="38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96" t="s">
        <v>69</v>
      </c>
      <c r="Q325" s="379"/>
      <c r="R325" s="379"/>
      <c r="S325" s="379"/>
      <c r="T325" s="379"/>
      <c r="U325" s="379"/>
      <c r="V325" s="380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96" t="s">
        <v>69</v>
      </c>
      <c r="Q326" s="379"/>
      <c r="R326" s="379"/>
      <c r="S326" s="379"/>
      <c r="T326" s="379"/>
      <c r="U326" s="379"/>
      <c r="V326" s="380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397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67"/>
      <c r="AB327" s="367"/>
      <c r="AC327" s="367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8">
        <v>4607091387766</v>
      </c>
      <c r="E328" s="38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7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8">
        <v>4607091387957</v>
      </c>
      <c r="E329" s="38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7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8">
        <v>4607091387964</v>
      </c>
      <c r="E330" s="38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5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8">
        <v>4680115884588</v>
      </c>
      <c r="E331" s="38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6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8">
        <v>4607091387537</v>
      </c>
      <c r="E332" s="38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8">
        <v>4607091387513</v>
      </c>
      <c r="E333" s="38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96" t="s">
        <v>69</v>
      </c>
      <c r="Q334" s="379"/>
      <c r="R334" s="379"/>
      <c r="S334" s="379"/>
      <c r="T334" s="379"/>
      <c r="U334" s="379"/>
      <c r="V334" s="380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96" t="s">
        <v>69</v>
      </c>
      <c r="Q335" s="379"/>
      <c r="R335" s="379"/>
      <c r="S335" s="379"/>
      <c r="T335" s="379"/>
      <c r="U335" s="379"/>
      <c r="V335" s="380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397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67"/>
      <c r="AB336" s="367"/>
      <c r="AC336" s="367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8">
        <v>4607091380880</v>
      </c>
      <c r="E337" s="38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6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437</v>
      </c>
      <c r="B338" s="54" t="s">
        <v>438</v>
      </c>
      <c r="C338" s="31">
        <v>4301060308</v>
      </c>
      <c r="D338" s="388">
        <v>4607091384482</v>
      </c>
      <c r="E338" s="38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4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8">
        <v>4607091380897</v>
      </c>
      <c r="E339" s="38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6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96" t="s">
        <v>69</v>
      </c>
      <c r="Q340" s="379"/>
      <c r="R340" s="379"/>
      <c r="S340" s="379"/>
      <c r="T340" s="379"/>
      <c r="U340" s="379"/>
      <c r="V340" s="380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hidden="1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96" t="s">
        <v>69</v>
      </c>
      <c r="Q341" s="379"/>
      <c r="R341" s="379"/>
      <c r="S341" s="379"/>
      <c r="T341" s="379"/>
      <c r="U341" s="379"/>
      <c r="V341" s="380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hidden="1" customHeight="1" x14ac:dyDescent="0.25">
      <c r="A342" s="397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67"/>
      <c r="AB342" s="367"/>
      <c r="AC342" s="367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8">
        <v>4607091388374</v>
      </c>
      <c r="E343" s="38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541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8">
        <v>4607091388381</v>
      </c>
      <c r="E344" s="38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478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8">
        <v>4607091383102</v>
      </c>
      <c r="E345" s="38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5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8">
        <v>4607091388404</v>
      </c>
      <c r="E346" s="38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4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96" t="s">
        <v>69</v>
      </c>
      <c r="Q347" s="379"/>
      <c r="R347" s="379"/>
      <c r="S347" s="379"/>
      <c r="T347" s="379"/>
      <c r="U347" s="379"/>
      <c r="V347" s="380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96" t="s">
        <v>69</v>
      </c>
      <c r="Q348" s="379"/>
      <c r="R348" s="379"/>
      <c r="S348" s="379"/>
      <c r="T348" s="379"/>
      <c r="U348" s="379"/>
      <c r="V348" s="380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397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67"/>
      <c r="AB349" s="367"/>
      <c r="AC349" s="367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8">
        <v>4680115881808</v>
      </c>
      <c r="E350" s="38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8">
        <v>4680115881822</v>
      </c>
      <c r="E351" s="38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8">
        <v>4680115880016</v>
      </c>
      <c r="E352" s="38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6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96" t="s">
        <v>69</v>
      </c>
      <c r="Q353" s="379"/>
      <c r="R353" s="379"/>
      <c r="S353" s="379"/>
      <c r="T353" s="379"/>
      <c r="U353" s="379"/>
      <c r="V353" s="380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96" t="s">
        <v>69</v>
      </c>
      <c r="Q354" s="379"/>
      <c r="R354" s="379"/>
      <c r="S354" s="379"/>
      <c r="T354" s="379"/>
      <c r="U354" s="379"/>
      <c r="V354" s="380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8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8"/>
      <c r="AB355" s="368"/>
      <c r="AC355" s="368"/>
    </row>
    <row r="356" spans="1:68" ht="14.25" hidden="1" customHeight="1" x14ac:dyDescent="0.25">
      <c r="A356" s="397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67"/>
      <c r="AB356" s="367"/>
      <c r="AC356" s="367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8">
        <v>4607091383836</v>
      </c>
      <c r="E357" s="38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96" t="s">
        <v>69</v>
      </c>
      <c r="Q358" s="379"/>
      <c r="R358" s="379"/>
      <c r="S358" s="379"/>
      <c r="T358" s="379"/>
      <c r="U358" s="379"/>
      <c r="V358" s="380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96" t="s">
        <v>69</v>
      </c>
      <c r="Q359" s="379"/>
      <c r="R359" s="379"/>
      <c r="S359" s="379"/>
      <c r="T359" s="379"/>
      <c r="U359" s="379"/>
      <c r="V359" s="380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397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67"/>
      <c r="AB360" s="367"/>
      <c r="AC360" s="367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8">
        <v>4607091387919</v>
      </c>
      <c r="E361" s="38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8">
        <v>4680115883604</v>
      </c>
      <c r="E362" s="38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4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8">
        <v>4680115883567</v>
      </c>
      <c r="E363" s="38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4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96" t="s">
        <v>69</v>
      </c>
      <c r="Q364" s="379"/>
      <c r="R364" s="379"/>
      <c r="S364" s="379"/>
      <c r="T364" s="379"/>
      <c r="U364" s="379"/>
      <c r="V364" s="380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96" t="s">
        <v>69</v>
      </c>
      <c r="Q365" s="379"/>
      <c r="R365" s="379"/>
      <c r="S365" s="379"/>
      <c r="T365" s="379"/>
      <c r="U365" s="379"/>
      <c r="V365" s="380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563" t="s">
        <v>469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48"/>
      <c r="AB366" s="48"/>
      <c r="AC366" s="48"/>
    </row>
    <row r="367" spans="1:68" ht="16.5" hidden="1" customHeight="1" x14ac:dyDescent="0.25">
      <c r="A367" s="428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8"/>
      <c r="AB367" s="368"/>
      <c r="AC367" s="368"/>
    </row>
    <row r="368" spans="1:68" ht="14.25" hidden="1" customHeight="1" x14ac:dyDescent="0.25">
      <c r="A368" s="397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8">
        <v>4680115884847</v>
      </c>
      <c r="E369" s="38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46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300</v>
      </c>
      <c r="Y369" s="375">
        <f t="shared" ref="Y369:Y377" si="62">IFERROR(IF(X369="",0,CEILING((X369/$H369),1)*$H369),"")</f>
        <v>300</v>
      </c>
      <c r="Z369" s="36">
        <f>IFERROR(IF(Y369=0,"",ROUNDUP(Y369/H369,0)*0.02175),"")</f>
        <v>0.43499999999999994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309.60000000000002</v>
      </c>
      <c r="BN369" s="64">
        <f t="shared" ref="BN369:BN377" si="64">IFERROR(Y369*I369/H369,"0")</f>
        <v>309.60000000000002</v>
      </c>
      <c r="BO369" s="64">
        <f t="shared" ref="BO369:BO377" si="65">IFERROR(1/J369*(X369/H369),"0")</f>
        <v>0.41666666666666663</v>
      </c>
      <c r="BP369" s="64">
        <f t="shared" ref="BP369:BP377" si="66">IFERROR(1/J369*(Y369/H369),"0")</f>
        <v>0.41666666666666663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8">
        <v>4680115884847</v>
      </c>
      <c r="E370" s="38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4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8">
        <v>4680115884854</v>
      </c>
      <c r="E371" s="38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6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400</v>
      </c>
      <c r="Y371" s="375">
        <f t="shared" si="62"/>
        <v>405</v>
      </c>
      <c r="Z371" s="36">
        <f>IFERROR(IF(Y371=0,"",ROUNDUP(Y371/H371,0)*0.02175),"")</f>
        <v>0.58724999999999994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412.8</v>
      </c>
      <c r="BN371" s="64">
        <f t="shared" si="64"/>
        <v>417.96000000000004</v>
      </c>
      <c r="BO371" s="64">
        <f t="shared" si="65"/>
        <v>0.55555555555555558</v>
      </c>
      <c r="BP371" s="64">
        <f t="shared" si="66"/>
        <v>0.5625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8">
        <v>4680115884854</v>
      </c>
      <c r="E372" s="38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8">
        <v>4680115884830</v>
      </c>
      <c r="E373" s="38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4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8">
        <v>4680115884830</v>
      </c>
      <c r="E374" s="38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6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300</v>
      </c>
      <c r="Y374" s="375">
        <f t="shared" si="62"/>
        <v>300</v>
      </c>
      <c r="Z374" s="36">
        <f>IFERROR(IF(Y374=0,"",ROUNDUP(Y374/H374,0)*0.02175),"")</f>
        <v>0.43499999999999994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309.60000000000002</v>
      </c>
      <c r="BN374" s="64">
        <f t="shared" si="64"/>
        <v>309.60000000000002</v>
      </c>
      <c r="BO374" s="64">
        <f t="shared" si="65"/>
        <v>0.41666666666666663</v>
      </c>
      <c r="BP374" s="64">
        <f t="shared" si="66"/>
        <v>0.41666666666666663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8">
        <v>4680115882638</v>
      </c>
      <c r="E375" s="38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5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8">
        <v>4680115884922</v>
      </c>
      <c r="E376" s="38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8">
        <v>4680115884861</v>
      </c>
      <c r="E377" s="38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5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96" t="s">
        <v>69</v>
      </c>
      <c r="Q378" s="379"/>
      <c r="R378" s="379"/>
      <c r="S378" s="379"/>
      <c r="T378" s="379"/>
      <c r="U378" s="379"/>
      <c r="V378" s="380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66.666666666666671</v>
      </c>
      <c r="Y378" s="376">
        <f>IFERROR(Y369/H369,"0")+IFERROR(Y370/H370,"0")+IFERROR(Y371/H371,"0")+IFERROR(Y372/H372,"0")+IFERROR(Y373/H373,"0")+IFERROR(Y374/H374,"0")+IFERROR(Y375/H375,"0")+IFERROR(Y376/H376,"0")+IFERROR(Y377/H377,"0")</f>
        <v>67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1.4572499999999997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96" t="s">
        <v>69</v>
      </c>
      <c r="Q379" s="379"/>
      <c r="R379" s="379"/>
      <c r="S379" s="379"/>
      <c r="T379" s="379"/>
      <c r="U379" s="379"/>
      <c r="V379" s="380"/>
      <c r="W379" s="37" t="s">
        <v>68</v>
      </c>
      <c r="X379" s="376">
        <f>IFERROR(SUM(X369:X377),"0")</f>
        <v>1000</v>
      </c>
      <c r="Y379" s="376">
        <f>IFERROR(SUM(Y369:Y377),"0")</f>
        <v>1005</v>
      </c>
      <c r="Z379" s="37"/>
      <c r="AA379" s="377"/>
      <c r="AB379" s="377"/>
      <c r="AC379" s="377"/>
    </row>
    <row r="380" spans="1:68" ht="14.25" hidden="1" customHeight="1" x14ac:dyDescent="0.25">
      <c r="A380" s="397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8">
        <v>4607091383980</v>
      </c>
      <c r="E381" s="38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7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600</v>
      </c>
      <c r="Y381" s="375">
        <f>IFERROR(IF(X381="",0,CEILING((X381/$H381),1)*$H381),"")</f>
        <v>600</v>
      </c>
      <c r="Z381" s="36">
        <f>IFERROR(IF(Y381=0,"",ROUNDUP(Y381/H381,0)*0.02175),"")</f>
        <v>0.86999999999999988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619.20000000000005</v>
      </c>
      <c r="BN381" s="64">
        <f>IFERROR(Y381*I381/H381,"0")</f>
        <v>619.20000000000005</v>
      </c>
      <c r="BO381" s="64">
        <f>IFERROR(1/J381*(X381/H381),"0")</f>
        <v>0.83333333333333326</v>
      </c>
      <c r="BP381" s="64">
        <f>IFERROR(1/J381*(Y381/H381),"0")</f>
        <v>0.83333333333333326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8">
        <v>4607091384178</v>
      </c>
      <c r="E382" s="38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6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96" t="s">
        <v>69</v>
      </c>
      <c r="Q383" s="379"/>
      <c r="R383" s="379"/>
      <c r="S383" s="379"/>
      <c r="T383" s="379"/>
      <c r="U383" s="379"/>
      <c r="V383" s="380"/>
      <c r="W383" s="37" t="s">
        <v>70</v>
      </c>
      <c r="X383" s="376">
        <f>IFERROR(X381/H381,"0")+IFERROR(X382/H382,"0")</f>
        <v>40</v>
      </c>
      <c r="Y383" s="376">
        <f>IFERROR(Y381/H381,"0")+IFERROR(Y382/H382,"0")</f>
        <v>40</v>
      </c>
      <c r="Z383" s="376">
        <f>IFERROR(IF(Z381="",0,Z381),"0")+IFERROR(IF(Z382="",0,Z382),"0")</f>
        <v>0.86999999999999988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96" t="s">
        <v>69</v>
      </c>
      <c r="Q384" s="379"/>
      <c r="R384" s="379"/>
      <c r="S384" s="379"/>
      <c r="T384" s="379"/>
      <c r="U384" s="379"/>
      <c r="V384" s="380"/>
      <c r="W384" s="37" t="s">
        <v>68</v>
      </c>
      <c r="X384" s="376">
        <f>IFERROR(SUM(X381:X382),"0")</f>
        <v>600</v>
      </c>
      <c r="Y384" s="376">
        <f>IFERROR(SUM(Y381:Y382),"0")</f>
        <v>600</v>
      </c>
      <c r="Z384" s="37"/>
      <c r="AA384" s="377"/>
      <c r="AB384" s="377"/>
      <c r="AC384" s="377"/>
    </row>
    <row r="385" spans="1:68" ht="14.25" hidden="1" customHeight="1" x14ac:dyDescent="0.25">
      <c r="A385" s="397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67"/>
      <c r="AB385" s="367"/>
      <c r="AC385" s="367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8">
        <v>4607091383928</v>
      </c>
      <c r="E386" s="38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7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8">
        <v>4607091383928</v>
      </c>
      <c r="E387" s="38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8">
        <v>4607091384260</v>
      </c>
      <c r="E388" s="38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55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96" t="s">
        <v>69</v>
      </c>
      <c r="Q389" s="379"/>
      <c r="R389" s="379"/>
      <c r="S389" s="379"/>
      <c r="T389" s="379"/>
      <c r="U389" s="379"/>
      <c r="V389" s="380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96" t="s">
        <v>69</v>
      </c>
      <c r="Q390" s="379"/>
      <c r="R390" s="379"/>
      <c r="S390" s="379"/>
      <c r="T390" s="379"/>
      <c r="U390" s="379"/>
      <c r="V390" s="380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397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67"/>
      <c r="AB391" s="367"/>
      <c r="AC391" s="367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8">
        <v>4607091384673</v>
      </c>
      <c r="E392" s="38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7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8">
        <v>4607091384673</v>
      </c>
      <c r="E393" s="38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5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96" t="s">
        <v>69</v>
      </c>
      <c r="Q394" s="379"/>
      <c r="R394" s="379"/>
      <c r="S394" s="379"/>
      <c r="T394" s="379"/>
      <c r="U394" s="379"/>
      <c r="V394" s="380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96" t="s">
        <v>69</v>
      </c>
      <c r="Q395" s="379"/>
      <c r="R395" s="379"/>
      <c r="S395" s="379"/>
      <c r="T395" s="379"/>
      <c r="U395" s="379"/>
      <c r="V395" s="380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8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8"/>
      <c r="AB396" s="368"/>
      <c r="AC396" s="368"/>
    </row>
    <row r="397" spans="1:68" ht="14.25" hidden="1" customHeight="1" x14ac:dyDescent="0.25">
      <c r="A397" s="397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67"/>
      <c r="AB397" s="367"/>
      <c r="AC397" s="367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8">
        <v>4680115881907</v>
      </c>
      <c r="E398" s="38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512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8">
        <v>4680115884892</v>
      </c>
      <c r="E399" s="38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5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8">
        <v>4680115884885</v>
      </c>
      <c r="E400" s="38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8">
        <v>4680115884908</v>
      </c>
      <c r="E401" s="38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6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96" t="s">
        <v>69</v>
      </c>
      <c r="Q402" s="379"/>
      <c r="R402" s="379"/>
      <c r="S402" s="379"/>
      <c r="T402" s="379"/>
      <c r="U402" s="379"/>
      <c r="V402" s="380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96" t="s">
        <v>69</v>
      </c>
      <c r="Q403" s="379"/>
      <c r="R403" s="379"/>
      <c r="S403" s="379"/>
      <c r="T403" s="379"/>
      <c r="U403" s="379"/>
      <c r="V403" s="380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397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67"/>
      <c r="AB404" s="367"/>
      <c r="AC404" s="367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8">
        <v>4607091384802</v>
      </c>
      <c r="E405" s="38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8">
        <v>4607091384826</v>
      </c>
      <c r="E406" s="38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62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96" t="s">
        <v>69</v>
      </c>
      <c r="Q407" s="379"/>
      <c r="R407" s="379"/>
      <c r="S407" s="379"/>
      <c r="T407" s="379"/>
      <c r="U407" s="379"/>
      <c r="V407" s="380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96" t="s">
        <v>69</v>
      </c>
      <c r="Q408" s="379"/>
      <c r="R408" s="379"/>
      <c r="S408" s="379"/>
      <c r="T408" s="379"/>
      <c r="U408" s="379"/>
      <c r="V408" s="380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397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67"/>
      <c r="AB409" s="367"/>
      <c r="AC409" s="367"/>
    </row>
    <row r="410" spans="1:68" ht="27" hidden="1" customHeight="1" x14ac:dyDescent="0.25">
      <c r="A410" s="54" t="s">
        <v>512</v>
      </c>
      <c r="B410" s="54" t="s">
        <v>513</v>
      </c>
      <c r="C410" s="31">
        <v>4301051635</v>
      </c>
      <c r="D410" s="388">
        <v>4607091384246</v>
      </c>
      <c r="E410" s="38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3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8">
        <v>4680115881976</v>
      </c>
      <c r="E411" s="38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6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8">
        <v>4607091384253</v>
      </c>
      <c r="E412" s="38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8">
        <v>4607091384253</v>
      </c>
      <c r="E413" s="38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8">
        <v>4680115881969</v>
      </c>
      <c r="E414" s="38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96" t="s">
        <v>69</v>
      </c>
      <c r="Q415" s="379"/>
      <c r="R415" s="379"/>
      <c r="S415" s="379"/>
      <c r="T415" s="379"/>
      <c r="U415" s="379"/>
      <c r="V415" s="380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hidden="1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96" t="s">
        <v>69</v>
      </c>
      <c r="Q416" s="379"/>
      <c r="R416" s="379"/>
      <c r="S416" s="379"/>
      <c r="T416" s="379"/>
      <c r="U416" s="379"/>
      <c r="V416" s="380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hidden="1" customHeight="1" x14ac:dyDescent="0.25">
      <c r="A417" s="397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67"/>
      <c r="AB417" s="367"/>
      <c r="AC417" s="367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8">
        <v>4607091389357</v>
      </c>
      <c r="E418" s="38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6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96" t="s">
        <v>69</v>
      </c>
      <c r="Q419" s="379"/>
      <c r="R419" s="379"/>
      <c r="S419" s="379"/>
      <c r="T419" s="379"/>
      <c r="U419" s="379"/>
      <c r="V419" s="380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96" t="s">
        <v>69</v>
      </c>
      <c r="Q420" s="379"/>
      <c r="R420" s="379"/>
      <c r="S420" s="379"/>
      <c r="T420" s="379"/>
      <c r="U420" s="379"/>
      <c r="V420" s="380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563" t="s">
        <v>523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48"/>
      <c r="AB421" s="48"/>
      <c r="AC421" s="48"/>
    </row>
    <row r="422" spans="1:68" ht="16.5" hidden="1" customHeight="1" x14ac:dyDescent="0.25">
      <c r="A422" s="428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8"/>
      <c r="AB422" s="368"/>
      <c r="AC422" s="368"/>
    </row>
    <row r="423" spans="1:68" ht="14.25" hidden="1" customHeight="1" x14ac:dyDescent="0.25">
      <c r="A423" s="397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67"/>
      <c r="AB423" s="367"/>
      <c r="AC423" s="367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8">
        <v>4607091389708</v>
      </c>
      <c r="E424" s="38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96" t="s">
        <v>69</v>
      </c>
      <c r="Q425" s="379"/>
      <c r="R425" s="379"/>
      <c r="S425" s="379"/>
      <c r="T425" s="379"/>
      <c r="U425" s="379"/>
      <c r="V425" s="380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96" t="s">
        <v>69</v>
      </c>
      <c r="Q426" s="379"/>
      <c r="R426" s="379"/>
      <c r="S426" s="379"/>
      <c r="T426" s="379"/>
      <c r="U426" s="379"/>
      <c r="V426" s="380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397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67"/>
      <c r="AB427" s="367"/>
      <c r="AC427" s="367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8">
        <v>4607091389753</v>
      </c>
      <c r="E428" s="38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8">
        <v>4607091389753</v>
      </c>
      <c r="E429" s="38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65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8">
        <v>4607091389760</v>
      </c>
      <c r="E430" s="38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47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8">
        <v>4607091389746</v>
      </c>
      <c r="E431" s="38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3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8">
        <v>4607091389746</v>
      </c>
      <c r="E432" s="38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3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8">
        <v>4680115883147</v>
      </c>
      <c r="E433" s="38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4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8">
        <v>4680115883147</v>
      </c>
      <c r="E434" s="38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4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8">
        <v>4607091384338</v>
      </c>
      <c r="E435" s="38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4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8">
        <v>4607091384338</v>
      </c>
      <c r="E436" s="38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8">
        <v>4680115883154</v>
      </c>
      <c r="E437" s="38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7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8">
        <v>4680115883154</v>
      </c>
      <c r="E438" s="38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8">
        <v>4607091389524</v>
      </c>
      <c r="E439" s="38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4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8">
        <v>4607091389524</v>
      </c>
      <c r="E440" s="38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57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8">
        <v>4680115883161</v>
      </c>
      <c r="E441" s="38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8">
        <v>4680115883161</v>
      </c>
      <c r="E442" s="38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3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8">
        <v>4607091389531</v>
      </c>
      <c r="E443" s="38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8">
        <v>4607091389531</v>
      </c>
      <c r="E444" s="38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8">
        <v>4607091384345</v>
      </c>
      <c r="E445" s="38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8">
        <v>4680115883185</v>
      </c>
      <c r="E446" s="38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8">
        <v>4680115883185</v>
      </c>
      <c r="E447" s="38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38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8">
        <v>4680115882928</v>
      </c>
      <c r="E448" s="38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96" t="s">
        <v>69</v>
      </c>
      <c r="Q449" s="379"/>
      <c r="R449" s="379"/>
      <c r="S449" s="379"/>
      <c r="T449" s="379"/>
      <c r="U449" s="379"/>
      <c r="V449" s="380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hidden="1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96" t="s">
        <v>69</v>
      </c>
      <c r="Q450" s="379"/>
      <c r="R450" s="379"/>
      <c r="S450" s="379"/>
      <c r="T450" s="379"/>
      <c r="U450" s="379"/>
      <c r="V450" s="380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hidden="1" customHeight="1" x14ac:dyDescent="0.25">
      <c r="A451" s="397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67"/>
      <c r="AB451" s="367"/>
      <c r="AC451" s="367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8">
        <v>4607091384352</v>
      </c>
      <c r="E452" s="38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7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8">
        <v>4607091389654</v>
      </c>
      <c r="E453" s="38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6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96" t="s">
        <v>69</v>
      </c>
      <c r="Q454" s="379"/>
      <c r="R454" s="379"/>
      <c r="S454" s="379"/>
      <c r="T454" s="379"/>
      <c r="U454" s="379"/>
      <c r="V454" s="380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96" t="s">
        <v>69</v>
      </c>
      <c r="Q455" s="379"/>
      <c r="R455" s="379"/>
      <c r="S455" s="379"/>
      <c r="T455" s="379"/>
      <c r="U455" s="379"/>
      <c r="V455" s="380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397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67"/>
      <c r="AB456" s="367"/>
      <c r="AC456" s="367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8">
        <v>4680115884342</v>
      </c>
      <c r="E457" s="38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7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96" t="s">
        <v>69</v>
      </c>
      <c r="Q458" s="379"/>
      <c r="R458" s="379"/>
      <c r="S458" s="379"/>
      <c r="T458" s="379"/>
      <c r="U458" s="379"/>
      <c r="V458" s="380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96" t="s">
        <v>69</v>
      </c>
      <c r="Q459" s="379"/>
      <c r="R459" s="379"/>
      <c r="S459" s="379"/>
      <c r="T459" s="379"/>
      <c r="U459" s="379"/>
      <c r="V459" s="380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8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8"/>
      <c r="AB460" s="368"/>
      <c r="AC460" s="368"/>
    </row>
    <row r="461" spans="1:68" ht="14.25" hidden="1" customHeight="1" x14ac:dyDescent="0.25">
      <c r="A461" s="397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67"/>
      <c r="AB461" s="367"/>
      <c r="AC461" s="367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8">
        <v>4607091389364</v>
      </c>
      <c r="E462" s="38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5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96" t="s">
        <v>69</v>
      </c>
      <c r="Q463" s="379"/>
      <c r="R463" s="379"/>
      <c r="S463" s="379"/>
      <c r="T463" s="379"/>
      <c r="U463" s="379"/>
      <c r="V463" s="380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96" t="s">
        <v>69</v>
      </c>
      <c r="Q464" s="379"/>
      <c r="R464" s="379"/>
      <c r="S464" s="379"/>
      <c r="T464" s="379"/>
      <c r="U464" s="379"/>
      <c r="V464" s="380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7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67"/>
      <c r="AB465" s="367"/>
      <c r="AC465" s="367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8">
        <v>4607091389739</v>
      </c>
      <c r="E466" s="38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6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8">
        <v>4607091389739</v>
      </c>
      <c r="E467" s="38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8">
        <v>4607091389425</v>
      </c>
      <c r="E468" s="38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7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8">
        <v>4680115880771</v>
      </c>
      <c r="E469" s="38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64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8">
        <v>4607091389500</v>
      </c>
      <c r="E470" s="38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4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8">
        <v>4607091389500</v>
      </c>
      <c r="E471" s="38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96" t="s">
        <v>69</v>
      </c>
      <c r="Q472" s="379"/>
      <c r="R472" s="379"/>
      <c r="S472" s="379"/>
      <c r="T472" s="379"/>
      <c r="U472" s="379"/>
      <c r="V472" s="380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96" t="s">
        <v>69</v>
      </c>
      <c r="Q473" s="379"/>
      <c r="R473" s="379"/>
      <c r="S473" s="379"/>
      <c r="T473" s="379"/>
      <c r="U473" s="379"/>
      <c r="V473" s="380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397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67"/>
      <c r="AB474" s="367"/>
      <c r="AC474" s="367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8">
        <v>4680115884090</v>
      </c>
      <c r="E475" s="38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96" t="s">
        <v>69</v>
      </c>
      <c r="Q476" s="379"/>
      <c r="R476" s="379"/>
      <c r="S476" s="379"/>
      <c r="T476" s="379"/>
      <c r="U476" s="379"/>
      <c r="V476" s="380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96" t="s">
        <v>69</v>
      </c>
      <c r="Q477" s="379"/>
      <c r="R477" s="379"/>
      <c r="S477" s="379"/>
      <c r="T477" s="379"/>
      <c r="U477" s="379"/>
      <c r="V477" s="380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8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8"/>
      <c r="AB478" s="368"/>
      <c r="AC478" s="368"/>
    </row>
    <row r="479" spans="1:68" ht="14.25" hidden="1" customHeight="1" x14ac:dyDescent="0.25">
      <c r="A479" s="397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67"/>
      <c r="AB479" s="367"/>
      <c r="AC479" s="367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8">
        <v>4680115885189</v>
      </c>
      <c r="E480" s="38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6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8">
        <v>4680115885172</v>
      </c>
      <c r="E481" s="38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8">
        <v>4680115885110</v>
      </c>
      <c r="E482" s="38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70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96" t="s">
        <v>69</v>
      </c>
      <c r="Q483" s="379"/>
      <c r="R483" s="379"/>
      <c r="S483" s="379"/>
      <c r="T483" s="379"/>
      <c r="U483" s="379"/>
      <c r="V483" s="380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96" t="s">
        <v>69</v>
      </c>
      <c r="Q484" s="379"/>
      <c r="R484" s="379"/>
      <c r="S484" s="379"/>
      <c r="T484" s="379"/>
      <c r="U484" s="379"/>
      <c r="V484" s="380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8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8"/>
      <c r="AB485" s="368"/>
      <c r="AC485" s="368"/>
    </row>
    <row r="486" spans="1:68" ht="14.25" hidden="1" customHeight="1" x14ac:dyDescent="0.25">
      <c r="A486" s="397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67"/>
      <c r="AB486" s="367"/>
      <c r="AC486" s="367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8">
        <v>4680115885103</v>
      </c>
      <c r="E487" s="38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5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96" t="s">
        <v>69</v>
      </c>
      <c r="Q488" s="379"/>
      <c r="R488" s="379"/>
      <c r="S488" s="379"/>
      <c r="T488" s="379"/>
      <c r="U488" s="379"/>
      <c r="V488" s="380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96" t="s">
        <v>69</v>
      </c>
      <c r="Q489" s="379"/>
      <c r="R489" s="379"/>
      <c r="S489" s="379"/>
      <c r="T489" s="379"/>
      <c r="U489" s="379"/>
      <c r="V489" s="380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563" t="s">
        <v>594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48"/>
      <c r="AB490" s="48"/>
      <c r="AC490" s="48"/>
    </row>
    <row r="491" spans="1:68" ht="16.5" hidden="1" customHeight="1" x14ac:dyDescent="0.25">
      <c r="A491" s="428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8"/>
      <c r="AB491" s="368"/>
      <c r="AC491" s="368"/>
    </row>
    <row r="492" spans="1:68" ht="14.25" hidden="1" customHeight="1" x14ac:dyDescent="0.25">
      <c r="A492" s="397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67"/>
      <c r="AB492" s="367"/>
      <c r="AC492" s="367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8">
        <v>4607091389067</v>
      </c>
      <c r="E493" s="38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8">
        <v>4680115885271</v>
      </c>
      <c r="E494" s="38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6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8">
        <v>4680115884502</v>
      </c>
      <c r="E495" s="38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6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hidden="1" customHeight="1" x14ac:dyDescent="0.25">
      <c r="A496" s="54" t="s">
        <v>601</v>
      </c>
      <c r="B496" s="54" t="s">
        <v>602</v>
      </c>
      <c r="C496" s="31">
        <v>4301011771</v>
      </c>
      <c r="D496" s="388">
        <v>4607091389104</v>
      </c>
      <c r="E496" s="38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8">
        <v>4680115884519</v>
      </c>
      <c r="E497" s="38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8">
        <v>4680115885226</v>
      </c>
      <c r="E498" s="38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400</v>
      </c>
      <c r="Y498" s="375">
        <f t="shared" si="78"/>
        <v>401.28000000000003</v>
      </c>
      <c r="Z498" s="36">
        <f t="shared" si="79"/>
        <v>0.90895999999999999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427.27272727272725</v>
      </c>
      <c r="BN498" s="64">
        <f t="shared" si="81"/>
        <v>428.64</v>
      </c>
      <c r="BO498" s="64">
        <f t="shared" si="82"/>
        <v>0.72843822843822836</v>
      </c>
      <c r="BP498" s="64">
        <f t="shared" si="83"/>
        <v>0.73076923076923084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8">
        <v>4680115880603</v>
      </c>
      <c r="E499" s="38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4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8">
        <v>4607091389098</v>
      </c>
      <c r="E500" s="38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41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8">
        <v>4607091389982</v>
      </c>
      <c r="E501" s="38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96" t="s">
        <v>69</v>
      </c>
      <c r="Q502" s="379"/>
      <c r="R502" s="379"/>
      <c r="S502" s="379"/>
      <c r="T502" s="379"/>
      <c r="U502" s="379"/>
      <c r="V502" s="380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75.757575757575751</v>
      </c>
      <c r="Y502" s="376">
        <f>IFERROR(Y493/H493,"0")+IFERROR(Y494/H494,"0")+IFERROR(Y495/H495,"0")+IFERROR(Y496/H496,"0")+IFERROR(Y497/H497,"0")+IFERROR(Y498/H498,"0")+IFERROR(Y499/H499,"0")+IFERROR(Y500/H500,"0")+IFERROR(Y501/H501,"0")</f>
        <v>76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0.90895999999999999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96" t="s">
        <v>69</v>
      </c>
      <c r="Q503" s="379"/>
      <c r="R503" s="379"/>
      <c r="S503" s="379"/>
      <c r="T503" s="379"/>
      <c r="U503" s="379"/>
      <c r="V503" s="380"/>
      <c r="W503" s="37" t="s">
        <v>68</v>
      </c>
      <c r="X503" s="376">
        <f>IFERROR(SUM(X493:X501),"0")</f>
        <v>400</v>
      </c>
      <c r="Y503" s="376">
        <f>IFERROR(SUM(Y493:Y501),"0")</f>
        <v>401.28000000000003</v>
      </c>
      <c r="Z503" s="37"/>
      <c r="AA503" s="377"/>
      <c r="AB503" s="377"/>
      <c r="AC503" s="377"/>
    </row>
    <row r="504" spans="1:68" ht="14.25" hidden="1" customHeight="1" x14ac:dyDescent="0.25">
      <c r="A504" s="397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67"/>
      <c r="AB504" s="367"/>
      <c r="AC504" s="367"/>
    </row>
    <row r="505" spans="1:68" ht="16.5" hidden="1" customHeight="1" x14ac:dyDescent="0.25">
      <c r="A505" s="54" t="s">
        <v>613</v>
      </c>
      <c r="B505" s="54" t="s">
        <v>614</v>
      </c>
      <c r="C505" s="31">
        <v>4301020222</v>
      </c>
      <c r="D505" s="388">
        <v>4607091388930</v>
      </c>
      <c r="E505" s="38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8">
        <v>4680115880054</v>
      </c>
      <c r="E506" s="38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96" t="s">
        <v>69</v>
      </c>
      <c r="Q507" s="379"/>
      <c r="R507" s="379"/>
      <c r="S507" s="379"/>
      <c r="T507" s="379"/>
      <c r="U507" s="379"/>
      <c r="V507" s="380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96" t="s">
        <v>69</v>
      </c>
      <c r="Q508" s="379"/>
      <c r="R508" s="379"/>
      <c r="S508" s="379"/>
      <c r="T508" s="379"/>
      <c r="U508" s="379"/>
      <c r="V508" s="380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hidden="1" customHeight="1" x14ac:dyDescent="0.25">
      <c r="A509" s="397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67"/>
      <c r="AB509" s="367"/>
      <c r="AC509" s="367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8">
        <v>4680115883116</v>
      </c>
      <c r="E510" s="38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4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hidden="1" customHeight="1" x14ac:dyDescent="0.25">
      <c r="A511" s="54" t="s">
        <v>619</v>
      </c>
      <c r="B511" s="54" t="s">
        <v>620</v>
      </c>
      <c r="C511" s="31">
        <v>4301031248</v>
      </c>
      <c r="D511" s="388">
        <v>4680115883093</v>
      </c>
      <c r="E511" s="38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hidden="1" customHeight="1" x14ac:dyDescent="0.25">
      <c r="A512" s="54" t="s">
        <v>621</v>
      </c>
      <c r="B512" s="54" t="s">
        <v>622</v>
      </c>
      <c r="C512" s="31">
        <v>4301031250</v>
      </c>
      <c r="D512" s="388">
        <v>4680115883109</v>
      </c>
      <c r="E512" s="38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5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8">
        <v>4680115882072</v>
      </c>
      <c r="E513" s="38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6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8">
        <v>4680115882102</v>
      </c>
      <c r="E514" s="38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8">
        <v>4680115882096</v>
      </c>
      <c r="E515" s="38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4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hidden="1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96" t="s">
        <v>69</v>
      </c>
      <c r="Q516" s="379"/>
      <c r="R516" s="379"/>
      <c r="S516" s="379"/>
      <c r="T516" s="379"/>
      <c r="U516" s="379"/>
      <c r="V516" s="380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hidden="1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96" t="s">
        <v>69</v>
      </c>
      <c r="Q517" s="379"/>
      <c r="R517" s="379"/>
      <c r="S517" s="379"/>
      <c r="T517" s="379"/>
      <c r="U517" s="379"/>
      <c r="V517" s="380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hidden="1" customHeight="1" x14ac:dyDescent="0.25">
      <c r="A518" s="397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67"/>
      <c r="AB518" s="367"/>
      <c r="AC518" s="367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8">
        <v>4607091383409</v>
      </c>
      <c r="E519" s="38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8">
        <v>4607091383416</v>
      </c>
      <c r="E520" s="38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8">
        <v>4680115883536</v>
      </c>
      <c r="E521" s="38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7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96" t="s">
        <v>69</v>
      </c>
      <c r="Q522" s="379"/>
      <c r="R522" s="379"/>
      <c r="S522" s="379"/>
      <c r="T522" s="379"/>
      <c r="U522" s="379"/>
      <c r="V522" s="380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96" t="s">
        <v>69</v>
      </c>
      <c r="Q523" s="379"/>
      <c r="R523" s="379"/>
      <c r="S523" s="379"/>
      <c r="T523" s="379"/>
      <c r="U523" s="379"/>
      <c r="V523" s="380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7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67"/>
      <c r="AB524" s="367"/>
      <c r="AC524" s="367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8">
        <v>4680115885035</v>
      </c>
      <c r="E525" s="38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5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96" t="s">
        <v>69</v>
      </c>
      <c r="Q526" s="379"/>
      <c r="R526" s="379"/>
      <c r="S526" s="379"/>
      <c r="T526" s="379"/>
      <c r="U526" s="379"/>
      <c r="V526" s="380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96" t="s">
        <v>69</v>
      </c>
      <c r="Q527" s="379"/>
      <c r="R527" s="379"/>
      <c r="S527" s="379"/>
      <c r="T527" s="379"/>
      <c r="U527" s="379"/>
      <c r="V527" s="380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563" t="s">
        <v>637</v>
      </c>
      <c r="B528" s="564"/>
      <c r="C528" s="564"/>
      <c r="D528" s="564"/>
      <c r="E528" s="564"/>
      <c r="F528" s="564"/>
      <c r="G528" s="564"/>
      <c r="H528" s="564"/>
      <c r="I528" s="564"/>
      <c r="J528" s="564"/>
      <c r="K528" s="564"/>
      <c r="L528" s="564"/>
      <c r="M528" s="564"/>
      <c r="N528" s="564"/>
      <c r="O528" s="564"/>
      <c r="P528" s="564"/>
      <c r="Q528" s="564"/>
      <c r="R528" s="564"/>
      <c r="S528" s="564"/>
      <c r="T528" s="564"/>
      <c r="U528" s="564"/>
      <c r="V528" s="564"/>
      <c r="W528" s="564"/>
      <c r="X528" s="564"/>
      <c r="Y528" s="564"/>
      <c r="Z528" s="564"/>
      <c r="AA528" s="48"/>
      <c r="AB528" s="48"/>
      <c r="AC528" s="48"/>
    </row>
    <row r="529" spans="1:68" ht="16.5" hidden="1" customHeight="1" x14ac:dyDescent="0.25">
      <c r="A529" s="428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8"/>
      <c r="AB529" s="368"/>
      <c r="AC529" s="368"/>
    </row>
    <row r="530" spans="1:68" ht="14.25" hidden="1" customHeight="1" x14ac:dyDescent="0.25">
      <c r="A530" s="397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67"/>
      <c r="AB530" s="367"/>
      <c r="AC530" s="367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8">
        <v>4640242181011</v>
      </c>
      <c r="E531" s="38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739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8">
        <v>4640242180441</v>
      </c>
      <c r="E532" s="38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552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8">
        <v>4640242180564</v>
      </c>
      <c r="E533" s="38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596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8">
        <v>4640242180922</v>
      </c>
      <c r="E534" s="38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399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8">
        <v>4640242181189</v>
      </c>
      <c r="E535" s="38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582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8">
        <v>4640242180038</v>
      </c>
      <c r="E536" s="38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438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8">
        <v>4640242181172</v>
      </c>
      <c r="E537" s="38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685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96" t="s">
        <v>69</v>
      </c>
      <c r="Q538" s="379"/>
      <c r="R538" s="379"/>
      <c r="S538" s="379"/>
      <c r="T538" s="379"/>
      <c r="U538" s="379"/>
      <c r="V538" s="380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96" t="s">
        <v>69</v>
      </c>
      <c r="Q539" s="379"/>
      <c r="R539" s="379"/>
      <c r="S539" s="379"/>
      <c r="T539" s="379"/>
      <c r="U539" s="379"/>
      <c r="V539" s="380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397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67"/>
      <c r="AB540" s="367"/>
      <c r="AC540" s="367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8">
        <v>4640242180519</v>
      </c>
      <c r="E541" s="38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83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8">
        <v>4640242180526</v>
      </c>
      <c r="E542" s="38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702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8">
        <v>4640242180090</v>
      </c>
      <c r="E543" s="38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8">
        <v>4640242181363</v>
      </c>
      <c r="E544" s="38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623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96" t="s">
        <v>69</v>
      </c>
      <c r="Q545" s="379"/>
      <c r="R545" s="379"/>
      <c r="S545" s="379"/>
      <c r="T545" s="379"/>
      <c r="U545" s="379"/>
      <c r="V545" s="380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96" t="s">
        <v>69</v>
      </c>
      <c r="Q546" s="379"/>
      <c r="R546" s="379"/>
      <c r="S546" s="379"/>
      <c r="T546" s="379"/>
      <c r="U546" s="379"/>
      <c r="V546" s="380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397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67"/>
      <c r="AB547" s="367"/>
      <c r="AC547" s="367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8">
        <v>4640242180816</v>
      </c>
      <c r="E548" s="38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693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8">
        <v>4640242180595</v>
      </c>
      <c r="E549" s="38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736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8">
        <v>4640242181615</v>
      </c>
      <c r="E550" s="38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704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8">
        <v>4640242181639</v>
      </c>
      <c r="E551" s="38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492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8">
        <v>4640242181622</v>
      </c>
      <c r="E552" s="38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733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8">
        <v>4640242180489</v>
      </c>
      <c r="E553" s="38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697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96" t="s">
        <v>69</v>
      </c>
      <c r="Q554" s="379"/>
      <c r="R554" s="379"/>
      <c r="S554" s="379"/>
      <c r="T554" s="379"/>
      <c r="U554" s="379"/>
      <c r="V554" s="380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96" t="s">
        <v>69</v>
      </c>
      <c r="Q555" s="379"/>
      <c r="R555" s="379"/>
      <c r="S555" s="379"/>
      <c r="T555" s="379"/>
      <c r="U555" s="379"/>
      <c r="V555" s="380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397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67"/>
      <c r="AB556" s="367"/>
      <c r="AC556" s="367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8">
        <v>4640242180533</v>
      </c>
      <c r="E557" s="38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484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8">
        <v>4640242180540</v>
      </c>
      <c r="E558" s="38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81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96" t="s">
        <v>69</v>
      </c>
      <c r="Q559" s="379"/>
      <c r="R559" s="379"/>
      <c r="S559" s="379"/>
      <c r="T559" s="379"/>
      <c r="U559" s="379"/>
      <c r="V559" s="380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96" t="s">
        <v>69</v>
      </c>
      <c r="Q560" s="379"/>
      <c r="R560" s="379"/>
      <c r="S560" s="379"/>
      <c r="T560" s="379"/>
      <c r="U560" s="379"/>
      <c r="V560" s="380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397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67"/>
      <c r="AB561" s="367"/>
      <c r="AC561" s="367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8">
        <v>4640242180120</v>
      </c>
      <c r="E562" s="38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766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8">
        <v>4640242180120</v>
      </c>
      <c r="E563" s="38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746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8">
        <v>4640242180137</v>
      </c>
      <c r="E564" s="38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573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8">
        <v>4640242180137</v>
      </c>
      <c r="E565" s="38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758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96" t="s">
        <v>69</v>
      </c>
      <c r="Q566" s="379"/>
      <c r="R566" s="379"/>
      <c r="S566" s="379"/>
      <c r="T566" s="379"/>
      <c r="U566" s="379"/>
      <c r="V566" s="380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96" t="s">
        <v>69</v>
      </c>
      <c r="Q567" s="379"/>
      <c r="R567" s="379"/>
      <c r="S567" s="379"/>
      <c r="T567" s="379"/>
      <c r="U567" s="379"/>
      <c r="V567" s="380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8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8"/>
      <c r="AB568" s="368"/>
      <c r="AC568" s="368"/>
    </row>
    <row r="569" spans="1:68" ht="14.25" hidden="1" customHeight="1" x14ac:dyDescent="0.25">
      <c r="A569" s="397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67"/>
      <c r="AB569" s="367"/>
      <c r="AC569" s="367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8">
        <v>4640242180045</v>
      </c>
      <c r="E570" s="38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745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8">
        <v>4640242180601</v>
      </c>
      <c r="E571" s="38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683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96" t="s">
        <v>69</v>
      </c>
      <c r="Q572" s="379"/>
      <c r="R572" s="379"/>
      <c r="S572" s="379"/>
      <c r="T572" s="379"/>
      <c r="U572" s="379"/>
      <c r="V572" s="380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96" t="s">
        <v>69</v>
      </c>
      <c r="Q573" s="379"/>
      <c r="R573" s="379"/>
      <c r="S573" s="379"/>
      <c r="T573" s="379"/>
      <c r="U573" s="379"/>
      <c r="V573" s="380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7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67"/>
      <c r="AB574" s="367"/>
      <c r="AC574" s="367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8">
        <v>4640242180090</v>
      </c>
      <c r="E575" s="38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499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96" t="s">
        <v>69</v>
      </c>
      <c r="Q576" s="379"/>
      <c r="R576" s="379"/>
      <c r="S576" s="379"/>
      <c r="T576" s="379"/>
      <c r="U576" s="379"/>
      <c r="V576" s="380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96" t="s">
        <v>69</v>
      </c>
      <c r="Q577" s="379"/>
      <c r="R577" s="379"/>
      <c r="S577" s="379"/>
      <c r="T577" s="379"/>
      <c r="U577" s="379"/>
      <c r="V577" s="380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7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67"/>
      <c r="AB578" s="367"/>
      <c r="AC578" s="367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8">
        <v>4640242180076</v>
      </c>
      <c r="E579" s="38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441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96" t="s">
        <v>69</v>
      </c>
      <c r="Q580" s="379"/>
      <c r="R580" s="379"/>
      <c r="S580" s="379"/>
      <c r="T580" s="379"/>
      <c r="U580" s="379"/>
      <c r="V580" s="380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96" t="s">
        <v>69</v>
      </c>
      <c r="Q581" s="379"/>
      <c r="R581" s="379"/>
      <c r="S581" s="379"/>
      <c r="T581" s="379"/>
      <c r="U581" s="379"/>
      <c r="V581" s="380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7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67"/>
      <c r="AB582" s="367"/>
      <c r="AC582" s="367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8">
        <v>4640242180106</v>
      </c>
      <c r="E583" s="38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46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96" t="s">
        <v>69</v>
      </c>
      <c r="Q584" s="379"/>
      <c r="R584" s="379"/>
      <c r="S584" s="379"/>
      <c r="T584" s="379"/>
      <c r="U584" s="379"/>
      <c r="V584" s="380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96" t="s">
        <v>69</v>
      </c>
      <c r="Q585" s="379"/>
      <c r="R585" s="379"/>
      <c r="S585" s="379"/>
      <c r="T585" s="379"/>
      <c r="U585" s="379"/>
      <c r="V585" s="380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760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599"/>
      <c r="P586" s="393" t="s">
        <v>721</v>
      </c>
      <c r="Q586" s="394"/>
      <c r="R586" s="394"/>
      <c r="S586" s="394"/>
      <c r="T586" s="394"/>
      <c r="U586" s="394"/>
      <c r="V586" s="395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2000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2006.28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599"/>
      <c r="P587" s="393" t="s">
        <v>722</v>
      </c>
      <c r="Q587" s="394"/>
      <c r="R587" s="394"/>
      <c r="S587" s="394"/>
      <c r="T587" s="394"/>
      <c r="U587" s="394"/>
      <c r="V587" s="395"/>
      <c r="W587" s="37" t="s">
        <v>68</v>
      </c>
      <c r="X587" s="376">
        <f>IFERROR(SUM(BM22:BM583),"0")</f>
        <v>2078.4727272727273</v>
      </c>
      <c r="Y587" s="376">
        <f>IFERROR(SUM(BN22:BN583),"0")</f>
        <v>2085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599"/>
      <c r="P588" s="393" t="s">
        <v>723</v>
      </c>
      <c r="Q588" s="394"/>
      <c r="R588" s="394"/>
      <c r="S588" s="394"/>
      <c r="T588" s="394"/>
      <c r="U588" s="394"/>
      <c r="V588" s="395"/>
      <c r="W588" s="37" t="s">
        <v>724</v>
      </c>
      <c r="X588" s="38">
        <f>ROUNDUP(SUM(BO22:BO583),0)</f>
        <v>3</v>
      </c>
      <c r="Y588" s="38">
        <f>ROUNDUP(SUM(BP22:BP583),0)</f>
        <v>3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599"/>
      <c r="P589" s="393" t="s">
        <v>725</v>
      </c>
      <c r="Q589" s="394"/>
      <c r="R589" s="394"/>
      <c r="S589" s="394"/>
      <c r="T589" s="394"/>
      <c r="U589" s="394"/>
      <c r="V589" s="395"/>
      <c r="W589" s="37" t="s">
        <v>68</v>
      </c>
      <c r="X589" s="376">
        <f>GrossWeightTotal+PalletQtyTotal*25</f>
        <v>2153.4727272727273</v>
      </c>
      <c r="Y589" s="376">
        <f>GrossWeightTotalR+PalletQtyTotalR*25</f>
        <v>2160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599"/>
      <c r="P590" s="393" t="s">
        <v>726</v>
      </c>
      <c r="Q590" s="394"/>
      <c r="R590" s="394"/>
      <c r="S590" s="394"/>
      <c r="T590" s="394"/>
      <c r="U590" s="394"/>
      <c r="V590" s="395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182.42424242424244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183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599"/>
      <c r="P591" s="393" t="s">
        <v>727</v>
      </c>
      <c r="Q591" s="394"/>
      <c r="R591" s="394"/>
      <c r="S591" s="394"/>
      <c r="T591" s="394"/>
      <c r="U591" s="394"/>
      <c r="V591" s="395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3.2362099999999994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90" t="s">
        <v>107</v>
      </c>
      <c r="D593" s="496"/>
      <c r="E593" s="496"/>
      <c r="F593" s="496"/>
      <c r="G593" s="496"/>
      <c r="H593" s="489"/>
      <c r="I593" s="390" t="s">
        <v>253</v>
      </c>
      <c r="J593" s="496"/>
      <c r="K593" s="496"/>
      <c r="L593" s="496"/>
      <c r="M593" s="496"/>
      <c r="N593" s="496"/>
      <c r="O593" s="496"/>
      <c r="P593" s="496"/>
      <c r="Q593" s="496"/>
      <c r="R593" s="496"/>
      <c r="S593" s="496"/>
      <c r="T593" s="496"/>
      <c r="U593" s="496"/>
      <c r="V593" s="489"/>
      <c r="W593" s="390" t="s">
        <v>469</v>
      </c>
      <c r="X593" s="489"/>
      <c r="Y593" s="390" t="s">
        <v>523</v>
      </c>
      <c r="Z593" s="496"/>
      <c r="AA593" s="496"/>
      <c r="AB593" s="489"/>
      <c r="AC593" s="365" t="s">
        <v>594</v>
      </c>
      <c r="AD593" s="390" t="s">
        <v>637</v>
      </c>
      <c r="AE593" s="489"/>
      <c r="AF593" s="366"/>
    </row>
    <row r="594" spans="1:32" ht="14.25" customHeight="1" thickTop="1" x14ac:dyDescent="0.2">
      <c r="A594" s="486" t="s">
        <v>730</v>
      </c>
      <c r="B594" s="390" t="s">
        <v>62</v>
      </c>
      <c r="C594" s="390" t="s">
        <v>108</v>
      </c>
      <c r="D594" s="390" t="s">
        <v>128</v>
      </c>
      <c r="E594" s="390" t="s">
        <v>169</v>
      </c>
      <c r="F594" s="390" t="s">
        <v>190</v>
      </c>
      <c r="G594" s="390" t="s">
        <v>221</v>
      </c>
      <c r="H594" s="390" t="s">
        <v>107</v>
      </c>
      <c r="I594" s="390" t="s">
        <v>254</v>
      </c>
      <c r="J594" s="390" t="s">
        <v>271</v>
      </c>
      <c r="K594" s="390" t="s">
        <v>327</v>
      </c>
      <c r="L594" s="366"/>
      <c r="M594" s="390" t="s">
        <v>342</v>
      </c>
      <c r="N594" s="366"/>
      <c r="O594" s="390" t="s">
        <v>358</v>
      </c>
      <c r="P594" s="390" t="s">
        <v>369</v>
      </c>
      <c r="Q594" s="390" t="s">
        <v>372</v>
      </c>
      <c r="R594" s="390" t="s">
        <v>379</v>
      </c>
      <c r="S594" s="390" t="s">
        <v>390</v>
      </c>
      <c r="T594" s="390" t="s">
        <v>393</v>
      </c>
      <c r="U594" s="390" t="s">
        <v>400</v>
      </c>
      <c r="V594" s="390" t="s">
        <v>460</v>
      </c>
      <c r="W594" s="390" t="s">
        <v>470</v>
      </c>
      <c r="X594" s="390" t="s">
        <v>498</v>
      </c>
      <c r="Y594" s="390" t="s">
        <v>524</v>
      </c>
      <c r="Z594" s="390" t="s">
        <v>569</v>
      </c>
      <c r="AA594" s="390" t="s">
        <v>584</v>
      </c>
      <c r="AB594" s="390" t="s">
        <v>591</v>
      </c>
      <c r="AC594" s="390" t="s">
        <v>594</v>
      </c>
      <c r="AD594" s="390" t="s">
        <v>637</v>
      </c>
      <c r="AE594" s="390" t="s">
        <v>705</v>
      </c>
      <c r="AF594" s="366"/>
    </row>
    <row r="595" spans="1:32" ht="13.5" customHeight="1" thickBot="1" x14ac:dyDescent="0.25">
      <c r="A595" s="487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66"/>
      <c r="M595" s="391"/>
      <c r="N595" s="366"/>
      <c r="O595" s="391"/>
      <c r="P595" s="391"/>
      <c r="Q595" s="391"/>
      <c r="R595" s="391"/>
      <c r="S595" s="391"/>
      <c r="T595" s="391"/>
      <c r="U595" s="391"/>
      <c r="V595" s="391"/>
      <c r="W595" s="391"/>
      <c r="X595" s="391"/>
      <c r="Y595" s="391"/>
      <c r="Z595" s="391"/>
      <c r="AA595" s="391"/>
      <c r="AB595" s="391"/>
      <c r="AC595" s="391"/>
      <c r="AD595" s="391"/>
      <c r="AE595" s="391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66"/>
      <c r="M596" s="46">
        <f>IFERROR(Y254*1,"0")+IFERROR(Y255*1,"0")+IFERROR(Y256*1,"0")+IFERROR(Y257*1,"0")+IFERROR(Y258*1,"0")+IFERROR(Y259*1,"0")+IFERROR(Y260*1,"0")+IFERROR(Y261*1,"0")</f>
        <v>0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1605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401.28000000000003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82,42"/>
        <filter val="2 000,00"/>
        <filter val="2 078,47"/>
        <filter val="2 153,47"/>
        <filter val="3"/>
        <filter val="300,00"/>
        <filter val="40,00"/>
        <filter val="400,00"/>
        <filter val="600,00"/>
        <filter val="66,67"/>
        <filter val="75,76"/>
      </filters>
    </filterColumn>
  </autoFilter>
  <mergeCells count="1052"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P503:V503"/>
    <mergeCell ref="P459:V459"/>
    <mergeCell ref="P559:V559"/>
    <mergeCell ref="P546:V546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Q9:R9"/>
    <mergeCell ref="D255:E255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D110:E110"/>
    <mergeCell ref="P234:T234"/>
    <mergeCell ref="P325:V325"/>
    <mergeCell ref="D142:E142"/>
    <mergeCell ref="P390:V390"/>
    <mergeCell ref="D129:E129"/>
    <mergeCell ref="D536:E536"/>
    <mergeCell ref="P236:T236"/>
    <mergeCell ref="A81:Z81"/>
    <mergeCell ref="P92:T92"/>
    <mergeCell ref="A152:Z152"/>
    <mergeCell ref="P156:V156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50:T550"/>
    <mergeCell ref="P108:V108"/>
    <mergeCell ref="P237:T237"/>
    <mergeCell ref="P328:T328"/>
    <mergeCell ref="D376:E376"/>
    <mergeCell ref="P249:T249"/>
    <mergeCell ref="P520:T520"/>
    <mergeCell ref="A366:Z366"/>
    <mergeCell ref="A397:Z397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P382:T382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A238:O239"/>
    <mergeCell ref="P453:T453"/>
    <mergeCell ref="D496:E496"/>
    <mergeCell ref="P553:T553"/>
    <mergeCell ref="D290:E290"/>
    <mergeCell ref="D361:E361"/>
    <mergeCell ref="P471:T471"/>
    <mergeCell ref="A547:Z547"/>
    <mergeCell ref="P281:T281"/>
    <mergeCell ref="P414:T414"/>
    <mergeCell ref="P331:T331"/>
    <mergeCell ref="D470:E470"/>
    <mergeCell ref="P182:V182"/>
    <mergeCell ref="P217:V217"/>
    <mergeCell ref="P463:V463"/>
    <mergeCell ref="P312:T312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D5:E5"/>
    <mergeCell ref="H1:Q1"/>
    <mergeCell ref="D214:E214"/>
    <mergeCell ref="A286:Z286"/>
    <mergeCell ref="D7:M7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171:T171"/>
    <mergeCell ref="P242:T242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P340:V340"/>
    <mergeCell ref="P413:T413"/>
    <mergeCell ref="W17:W18"/>
    <mergeCell ref="A50:Z50"/>
    <mergeCell ref="P161:V161"/>
    <mergeCell ref="D329:E329"/>
    <mergeCell ref="D400:E400"/>
    <mergeCell ref="P31:T31"/>
    <mergeCell ref="P158:T158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P65:V65"/>
    <mergeCell ref="D328:E328"/>
    <mergeCell ref="Q10:R10"/>
    <mergeCell ref="P318:V318"/>
    <mergeCell ref="D565:E565"/>
    <mergeCell ref="D77:E77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D533:E533"/>
    <mergeCell ref="P296:T296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530:Z530"/>
    <mergeCell ref="P179:T179"/>
    <mergeCell ref="D557:E557"/>
    <mergeCell ref="A524:Z524"/>
    <mergeCell ref="P49:V49"/>
    <mergeCell ref="P187:T187"/>
    <mergeCell ref="D375:E375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A582:Z582"/>
    <mergeCell ref="P539:V539"/>
    <mergeCell ref="D541:E541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O594:O595"/>
    <mergeCell ref="I594:I595"/>
    <mergeCell ref="D138:E138"/>
    <mergeCell ref="P393:T393"/>
    <mergeCell ref="A67:Z67"/>
    <mergeCell ref="D203:E203"/>
    <mergeCell ref="D374:E374"/>
    <mergeCell ref="A509:Z509"/>
    <mergeCell ref="P564:T564"/>
    <mergeCell ref="Y594:Y595"/>
    <mergeCell ref="A576:O577"/>
    <mergeCell ref="P560:V560"/>
    <mergeCell ref="P577:V577"/>
    <mergeCell ref="P383:V383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A302:O303"/>
    <mergeCell ref="P150:V150"/>
    <mergeCell ref="P326:V326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252:Z252"/>
    <mergeCell ref="P27:T27"/>
    <mergeCell ref="P154:T154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AB17:AB18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P26:T26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P100:V100"/>
    <mergeCell ref="P271:V271"/>
    <mergeCell ref="P94:V94"/>
    <mergeCell ref="A90:Z90"/>
    <mergeCell ref="P458:V458"/>
    <mergeCell ref="D446:E446"/>
    <mergeCell ref="P44:V44"/>
    <mergeCell ref="P399:T399"/>
    <mergeCell ref="D159:E159"/>
    <mergeCell ref="P407:V407"/>
    <mergeCell ref="A232:Z232"/>
    <mergeCell ref="P188:T188"/>
    <mergeCell ref="A207:Z207"/>
    <mergeCell ref="P34:T3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D370:E370"/>
    <mergeCell ref="D222:E222"/>
    <mergeCell ref="P476:V476"/>
    <mergeCell ref="P35:T35"/>
    <mergeCell ref="G17:G18"/>
    <mergeCell ref="A295:Z295"/>
    <mergeCell ref="P333:T333"/>
    <mergeCell ref="D314:E314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P33:T33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2024-08-22T11:12:41Z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