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ED0DF3-0FB9-42C6-9372-7904E23E08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BP453" i="1" s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X395" i="1"/>
  <c r="X394" i="1"/>
  <c r="BO393" i="1"/>
  <c r="BM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Z54" i="1" l="1"/>
  <c r="BN54" i="1"/>
  <c r="Z92" i="1"/>
  <c r="BN92" i="1"/>
  <c r="Z149" i="1"/>
  <c r="BN149" i="1"/>
  <c r="Z212" i="1"/>
  <c r="BN212" i="1"/>
  <c r="Z260" i="1"/>
  <c r="BN260" i="1"/>
  <c r="Z337" i="1"/>
  <c r="BN337" i="1"/>
  <c r="Z438" i="1"/>
  <c r="BN438" i="1"/>
  <c r="Z441" i="1"/>
  <c r="BN441" i="1"/>
  <c r="Z511" i="1"/>
  <c r="BN511" i="1"/>
  <c r="Z26" i="1"/>
  <c r="BN26" i="1"/>
  <c r="Z69" i="1"/>
  <c r="BN69" i="1"/>
  <c r="Z78" i="1"/>
  <c r="BN78" i="1"/>
  <c r="Z105" i="1"/>
  <c r="BN105" i="1"/>
  <c r="F596" i="1"/>
  <c r="Z134" i="1"/>
  <c r="BN134" i="1"/>
  <c r="Z166" i="1"/>
  <c r="BN166" i="1"/>
  <c r="Z198" i="1"/>
  <c r="BN198" i="1"/>
  <c r="Y201" i="1"/>
  <c r="Z224" i="1"/>
  <c r="BN224" i="1"/>
  <c r="Z249" i="1"/>
  <c r="BN249" i="1"/>
  <c r="Z288" i="1"/>
  <c r="BN288" i="1"/>
  <c r="Z323" i="1"/>
  <c r="BN323" i="1"/>
  <c r="Z370" i="1"/>
  <c r="BN370" i="1"/>
  <c r="Z430" i="1"/>
  <c r="BN430" i="1"/>
  <c r="Z453" i="1"/>
  <c r="BN453" i="1"/>
  <c r="Z497" i="1"/>
  <c r="BN497" i="1"/>
  <c r="Z521" i="1"/>
  <c r="BN521" i="1"/>
  <c r="BP159" i="1"/>
  <c r="BN159" i="1"/>
  <c r="Z159" i="1"/>
  <c r="BP191" i="1"/>
  <c r="BN191" i="1"/>
  <c r="Z191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388" i="1"/>
  <c r="BN388" i="1"/>
  <c r="Z388" i="1"/>
  <c r="BP414" i="1"/>
  <c r="BN414" i="1"/>
  <c r="Z414" i="1"/>
  <c r="BP445" i="1"/>
  <c r="BN445" i="1"/>
  <c r="Z445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X587" i="1"/>
  <c r="Z30" i="1"/>
  <c r="BN30" i="1"/>
  <c r="Z58" i="1"/>
  <c r="BN58" i="1"/>
  <c r="Z84" i="1"/>
  <c r="BN84" i="1"/>
  <c r="Z98" i="1"/>
  <c r="BN98" i="1"/>
  <c r="Z113" i="1"/>
  <c r="BN113" i="1"/>
  <c r="BP122" i="1"/>
  <c r="BN122" i="1"/>
  <c r="BP138" i="1"/>
  <c r="BN138" i="1"/>
  <c r="Z138" i="1"/>
  <c r="BP173" i="1"/>
  <c r="BN173" i="1"/>
  <c r="Z173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400" i="1"/>
  <c r="BN400" i="1"/>
  <c r="Z400" i="1"/>
  <c r="BP434" i="1"/>
  <c r="BN434" i="1"/>
  <c r="Z434" i="1"/>
  <c r="BP469" i="1"/>
  <c r="BN469" i="1"/>
  <c r="Z469" i="1"/>
  <c r="BP501" i="1"/>
  <c r="BN501" i="1"/>
  <c r="Z501" i="1"/>
  <c r="Y560" i="1"/>
  <c r="Y559" i="1"/>
  <c r="BP557" i="1"/>
  <c r="BN557" i="1"/>
  <c r="Z557" i="1"/>
  <c r="Z559" i="1" s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20" i="1"/>
  <c r="BN120" i="1"/>
  <c r="Z120" i="1"/>
  <c r="BP136" i="1"/>
  <c r="BN136" i="1"/>
  <c r="Z136" i="1"/>
  <c r="Y155" i="1"/>
  <c r="BP153" i="1"/>
  <c r="BN153" i="1"/>
  <c r="Z153" i="1"/>
  <c r="BN170" i="1"/>
  <c r="Z170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Y390" i="1"/>
  <c r="BP386" i="1"/>
  <c r="BN386" i="1"/>
  <c r="Z386" i="1"/>
  <c r="BP398" i="1"/>
  <c r="BN398" i="1"/>
  <c r="Z398" i="1"/>
  <c r="BP412" i="1"/>
  <c r="BN412" i="1"/>
  <c r="Z412" i="1"/>
  <c r="BP432" i="1"/>
  <c r="BN432" i="1"/>
  <c r="Z432" i="1"/>
  <c r="BP443" i="1"/>
  <c r="BN443" i="1"/>
  <c r="Z443" i="1"/>
  <c r="Y459" i="1"/>
  <c r="Y458" i="1"/>
  <c r="BP457" i="1"/>
  <c r="BN457" i="1"/>
  <c r="Z457" i="1"/>
  <c r="Z458" i="1" s="1"/>
  <c r="Z596" i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596" i="1"/>
  <c r="X588" i="1"/>
  <c r="X589" i="1" s="1"/>
  <c r="X586" i="1"/>
  <c r="BP28" i="1"/>
  <c r="BN28" i="1"/>
  <c r="Z28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6" i="1"/>
  <c r="BP111" i="1"/>
  <c r="BN111" i="1"/>
  <c r="Z111" i="1"/>
  <c r="BP128" i="1"/>
  <c r="BN128" i="1"/>
  <c r="Z128" i="1"/>
  <c r="Y144" i="1"/>
  <c r="BP142" i="1"/>
  <c r="BN142" i="1"/>
  <c r="Z142" i="1"/>
  <c r="BP164" i="1"/>
  <c r="BN164" i="1"/>
  <c r="Z164" i="1"/>
  <c r="BP179" i="1"/>
  <c r="BN179" i="1"/>
  <c r="Z179" i="1"/>
  <c r="BP193" i="1"/>
  <c r="BN193" i="1"/>
  <c r="Z193" i="1"/>
  <c r="Y217" i="1"/>
  <c r="BP210" i="1"/>
  <c r="BN210" i="1"/>
  <c r="Z210" i="1"/>
  <c r="BP222" i="1"/>
  <c r="BN222" i="1"/>
  <c r="Z222" i="1"/>
  <c r="Y239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76" i="1"/>
  <c r="BN376" i="1"/>
  <c r="Z376" i="1"/>
  <c r="Y394" i="1"/>
  <c r="BP392" i="1"/>
  <c r="BN392" i="1"/>
  <c r="Z392" i="1"/>
  <c r="BP406" i="1"/>
  <c r="BN406" i="1"/>
  <c r="Z406" i="1"/>
  <c r="X590" i="1"/>
  <c r="Y37" i="1"/>
  <c r="C596" i="1"/>
  <c r="Y65" i="1"/>
  <c r="D596" i="1"/>
  <c r="Y89" i="1"/>
  <c r="Y99" i="1"/>
  <c r="Y108" i="1"/>
  <c r="Y139" i="1"/>
  <c r="Y145" i="1"/>
  <c r="G596" i="1"/>
  <c r="Y156" i="1"/>
  <c r="Y167" i="1"/>
  <c r="Y216" i="1"/>
  <c r="Y231" i="1"/>
  <c r="Y263" i="1"/>
  <c r="R596" i="1"/>
  <c r="Y341" i="1"/>
  <c r="Y340" i="1"/>
  <c r="Y354" i="1"/>
  <c r="Y420" i="1"/>
  <c r="Y419" i="1"/>
  <c r="BP418" i="1"/>
  <c r="BN418" i="1"/>
  <c r="Z418" i="1"/>
  <c r="Z419" i="1" s="1"/>
  <c r="Y425" i="1"/>
  <c r="BP424" i="1"/>
  <c r="BN424" i="1"/>
  <c r="Z424" i="1"/>
  <c r="Z425" i="1" s="1"/>
  <c r="Y449" i="1"/>
  <c r="BP428" i="1"/>
  <c r="BN428" i="1"/>
  <c r="Z428" i="1"/>
  <c r="BP436" i="1"/>
  <c r="BN436" i="1"/>
  <c r="Z436" i="1"/>
  <c r="BP447" i="1"/>
  <c r="BN447" i="1"/>
  <c r="Z447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416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BN97" i="1"/>
  <c r="BP97" i="1"/>
  <c r="E596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BN165" i="1"/>
  <c r="BP165" i="1"/>
  <c r="Y168" i="1"/>
  <c r="Y175" i="1"/>
  <c r="BP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H9" i="1"/>
  <c r="Y24" i="1"/>
  <c r="Y59" i="1"/>
  <c r="Y75" i="1"/>
  <c r="Y125" i="1"/>
  <c r="Y150" i="1"/>
  <c r="BP172" i="1"/>
  <c r="BN172" i="1"/>
  <c r="Z172" i="1"/>
  <c r="BP180" i="1"/>
  <c r="BN180" i="1"/>
  <c r="Z180" i="1"/>
  <c r="Y182" i="1"/>
  <c r="I596" i="1"/>
  <c r="Y194" i="1"/>
  <c r="Y195" i="1"/>
  <c r="BP186" i="1"/>
  <c r="BN186" i="1"/>
  <c r="Z186" i="1"/>
  <c r="BP190" i="1"/>
  <c r="BN190" i="1"/>
  <c r="Z190" i="1"/>
  <c r="J596" i="1"/>
  <c r="Z199" i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5" i="1"/>
  <c r="BN235" i="1"/>
  <c r="Z237" i="1"/>
  <c r="BN237" i="1"/>
  <c r="Y238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Y250" i="1"/>
  <c r="Y272" i="1"/>
  <c r="Y277" i="1"/>
  <c r="Y284" i="1"/>
  <c r="Y293" i="1"/>
  <c r="Y298" i="1"/>
  <c r="Y303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Y389" i="1"/>
  <c r="Y395" i="1"/>
  <c r="Y403" i="1"/>
  <c r="Y407" i="1"/>
  <c r="Y415" i="1"/>
  <c r="Y450" i="1"/>
  <c r="Y454" i="1"/>
  <c r="BP468" i="1"/>
  <c r="BN468" i="1"/>
  <c r="Z468" i="1"/>
  <c r="Y472" i="1"/>
  <c r="BP481" i="1"/>
  <c r="BN481" i="1"/>
  <c r="Z481" i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387" i="1"/>
  <c r="BN387" i="1"/>
  <c r="Z393" i="1"/>
  <c r="Z394" i="1" s="1"/>
  <c r="BN393" i="1"/>
  <c r="X596" i="1"/>
  <c r="Z399" i="1"/>
  <c r="BN399" i="1"/>
  <c r="Z401" i="1"/>
  <c r="BN401" i="1"/>
  <c r="Y402" i="1"/>
  <c r="Z405" i="1"/>
  <c r="BN405" i="1"/>
  <c r="BP405" i="1"/>
  <c r="Z411" i="1"/>
  <c r="BN411" i="1"/>
  <c r="Z413" i="1"/>
  <c r="BN413" i="1"/>
  <c r="Y596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BP470" i="1"/>
  <c r="BN470" i="1"/>
  <c r="Z470" i="1"/>
  <c r="Y483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07" i="1" l="1"/>
  <c r="Z389" i="1"/>
  <c r="Z522" i="1"/>
  <c r="Z353" i="1"/>
  <c r="Z318" i="1"/>
  <c r="Z200" i="1"/>
  <c r="Z502" i="1"/>
  <c r="Z347" i="1"/>
  <c r="Z483" i="1"/>
  <c r="Z262" i="1"/>
  <c r="Z216" i="1"/>
  <c r="Z144" i="1"/>
  <c r="Z139" i="1"/>
  <c r="Z130" i="1"/>
  <c r="Z124" i="1"/>
  <c r="Z115" i="1"/>
  <c r="Z107" i="1"/>
  <c r="Z99" i="1"/>
  <c r="Z59" i="1"/>
  <c r="Z572" i="1"/>
  <c r="Z449" i="1"/>
  <c r="Z415" i="1"/>
  <c r="Z402" i="1"/>
  <c r="Z250" i="1"/>
  <c r="Z238" i="1"/>
  <c r="Z230" i="1"/>
  <c r="Z175" i="1"/>
  <c r="Z167" i="1"/>
  <c r="Z88" i="1"/>
  <c r="Z36" i="1"/>
  <c r="Z545" i="1"/>
  <c r="Z566" i="1"/>
  <c r="Z325" i="1"/>
  <c r="Y586" i="1"/>
  <c r="Z181" i="1"/>
  <c r="Y590" i="1"/>
  <c r="Y587" i="1"/>
  <c r="Z554" i="1"/>
  <c r="Z538" i="1"/>
  <c r="Z516" i="1"/>
  <c r="Z472" i="1"/>
  <c r="Z378" i="1"/>
  <c r="Z334" i="1"/>
  <c r="Z364" i="1"/>
  <c r="Z292" i="1"/>
  <c r="Z283" i="1"/>
  <c r="Z271" i="1"/>
  <c r="Z194" i="1"/>
  <c r="Z74" i="1"/>
  <c r="Y588" i="1"/>
  <c r="Z591" i="1" l="1"/>
  <c r="Y589" i="1"/>
</calcChain>
</file>

<file path=xl/sharedStrings.xml><?xml version="1.0" encoding="utf-8"?>
<sst xmlns="http://schemas.openxmlformats.org/spreadsheetml/2006/main" count="2389" uniqueCount="752">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</sst>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751</v>
      </c>
      <c r="I5" s="657"/>
      <c r="J5" s="657"/>
      <c r="K5" s="657"/>
      <c r="L5" s="657"/>
      <c r="M5" s="473"/>
      <c r="N5" s="58"/>
      <c r="P5" s="24" t="s">
        <v>10</v>
      </c>
      <c r="Q5" s="734">
        <v>45530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0.375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260</v>
      </c>
      <c r="Y53" s="375">
        <f t="shared" ref="Y53:Y58" si="6">IFERROR(IF(X53="",0,CEILING((X53/$H53),1)*$H53),"")</f>
        <v>270</v>
      </c>
      <c r="Z53" s="36">
        <f>IFERROR(IF(Y53=0,"",ROUNDUP(Y53/H53,0)*0.02175),"")</f>
        <v>0.54374999999999996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271.55555555555549</v>
      </c>
      <c r="BN53" s="64">
        <f t="shared" ref="BN53:BN58" si="8">IFERROR(Y53*I53/H53,"0")</f>
        <v>282</v>
      </c>
      <c r="BO53" s="64">
        <f t="shared" ref="BO53:BO58" si="9">IFERROR(1/J53*(X53/H53),"0")</f>
        <v>0.42989417989417983</v>
      </c>
      <c r="BP53" s="64">
        <f t="shared" ref="BP53:BP58" si="10">IFERROR(1/J53*(Y53/H53),"0")</f>
        <v>0.4464285714285714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400</v>
      </c>
      <c r="Y56" s="375">
        <f t="shared" si="6"/>
        <v>400</v>
      </c>
      <c r="Z56" s="36">
        <f>IFERROR(IF(Y56=0,"",ROUNDUP(Y56/H56,0)*0.00937),"")</f>
        <v>0.93699999999999994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424</v>
      </c>
      <c r="BN56" s="64">
        <f t="shared" si="8"/>
        <v>424</v>
      </c>
      <c r="BO56" s="64">
        <f t="shared" si="9"/>
        <v>0.83333333333333337</v>
      </c>
      <c r="BP56" s="64">
        <f t="shared" si="10"/>
        <v>0.83333333333333337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124.07407407407408</v>
      </c>
      <c r="Y59" s="376">
        <f>IFERROR(Y53/H53,"0")+IFERROR(Y54/H54,"0")+IFERROR(Y55/H55,"0")+IFERROR(Y56/H56,"0")+IFERROR(Y57/H57,"0")+IFERROR(Y58/H58,"0")</f>
        <v>125</v>
      </c>
      <c r="Z59" s="376">
        <f>IFERROR(IF(Z53="",0,Z53),"0")+IFERROR(IF(Z54="",0,Z54),"0")+IFERROR(IF(Z55="",0,Z55),"0")+IFERROR(IF(Z56="",0,Z56),"0")+IFERROR(IF(Z57="",0,Z57),"0")+IFERROR(IF(Z58="",0,Z58),"0")</f>
        <v>1.48075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660</v>
      </c>
      <c r="Y60" s="376">
        <f>IFERROR(SUM(Y53:Y58),"0")</f>
        <v>670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200</v>
      </c>
      <c r="Y69" s="375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68.518518518518519</v>
      </c>
      <c r="Y74" s="376">
        <f>IFERROR(Y68/H68,"0")+IFERROR(Y69/H69,"0")+IFERROR(Y70/H70,"0")+IFERROR(Y71/H71,"0")+IFERROR(Y72/H72,"0")+IFERROR(Y73/H73,"0")</f>
        <v>69</v>
      </c>
      <c r="Z74" s="376">
        <f>IFERROR(IF(Z68="",0,Z68),"0")+IFERROR(IF(Z69="",0,Z69),"0")+IFERROR(IF(Z70="",0,Z70),"0")+IFERROR(IF(Z71="",0,Z71),"0")+IFERROR(IF(Z72="",0,Z72),"0")+IFERROR(IF(Z73="",0,Z73),"0")</f>
        <v>0.88174999999999992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425</v>
      </c>
      <c r="Y75" s="376">
        <f>IFERROR(SUM(Y68:Y73),"0")</f>
        <v>430.20000000000005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120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125.33333333333331</v>
      </c>
      <c r="BN77" s="64">
        <f>IFERROR(Y77*I77/H77,"0")</f>
        <v>135.36000000000001</v>
      </c>
      <c r="BO77" s="64">
        <f>IFERROR(1/J77*(X77/H77),"0")</f>
        <v>0.1984126984126984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180</v>
      </c>
      <c r="Y78" s="375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77.777777777777771</v>
      </c>
      <c r="Y79" s="376">
        <f>IFERROR(Y77/H77,"0")+IFERROR(Y78/H78,"0")</f>
        <v>79</v>
      </c>
      <c r="Z79" s="376">
        <f>IFERROR(IF(Z77="",0,Z77),"0")+IFERROR(IF(Z78="",0,Z78),"0")</f>
        <v>0.76551000000000002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300</v>
      </c>
      <c r="Y80" s="376">
        <f>IFERROR(SUM(Y77:Y78),"0")</f>
        <v>310.5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100</v>
      </c>
      <c r="Y97" s="375">
        <f>IFERROR(IF(X97="",0,CEILING((X97/$H97),1)*$H97),"")</f>
        <v>100.80000000000001</v>
      </c>
      <c r="Z97" s="36">
        <f>IFERROR(IF(Y97=0,"",ROUNDUP(Y97/H97,0)*0.02175),"")</f>
        <v>0.26100000000000001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106.71428571428572</v>
      </c>
      <c r="BN97" s="64">
        <f>IFERROR(Y97*I97/H97,"0")</f>
        <v>107.56800000000001</v>
      </c>
      <c r="BO97" s="64">
        <f>IFERROR(1/J97*(X97/H97),"0")</f>
        <v>0.21258503401360543</v>
      </c>
      <c r="BP97" s="64">
        <f>IFERROR(1/J97*(Y97/H97),"0")</f>
        <v>0.21428571428571427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11.904761904761905</v>
      </c>
      <c r="Y99" s="376">
        <f>IFERROR(Y96/H96,"0")+IFERROR(Y97/H97,"0")+IFERROR(Y98/H98,"0")</f>
        <v>12</v>
      </c>
      <c r="Z99" s="376">
        <f>IFERROR(IF(Z96="",0,Z96),"0")+IFERROR(IF(Z97="",0,Z97),"0")+IFERROR(IF(Z98="",0,Z98),"0")</f>
        <v>0.26100000000000001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100</v>
      </c>
      <c r="Y100" s="376">
        <f>IFERROR(SUM(Y96:Y98),"0")</f>
        <v>100.80000000000001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300</v>
      </c>
      <c r="Y103" s="375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360</v>
      </c>
      <c r="Y105" s="375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107.77777777777777</v>
      </c>
      <c r="Y107" s="376">
        <f>IFERROR(Y103/H103,"0")+IFERROR(Y104/H104,"0")+IFERROR(Y105/H105,"0")+IFERROR(Y106/H106,"0")</f>
        <v>108</v>
      </c>
      <c r="Z107" s="376">
        <f>IFERROR(IF(Z103="",0,Z103),"0")+IFERROR(IF(Z104="",0,Z104),"0")+IFERROR(IF(Z105="",0,Z105),"0")+IFERROR(IF(Z106="",0,Z106),"0")</f>
        <v>1.3586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660</v>
      </c>
      <c r="Y108" s="376">
        <f>IFERROR(SUM(Y103:Y106),"0")</f>
        <v>662.40000000000009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330</v>
      </c>
      <c r="Y111" s="375">
        <f>IFERROR(IF(X111="",0,CEILING((X111/$H111),1)*$H111),"")</f>
        <v>336</v>
      </c>
      <c r="Z111" s="36">
        <f>IFERROR(IF(Y111=0,"",ROUNDUP(Y111/H111,0)*0.02175),"")</f>
        <v>0.86999999999999988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352.1571428571429</v>
      </c>
      <c r="BN111" s="64">
        <f>IFERROR(Y111*I111/H111,"0")</f>
        <v>358.56</v>
      </c>
      <c r="BO111" s="64">
        <f>IFERROR(1/J111*(X111/H111),"0")</f>
        <v>0.70153061224489788</v>
      </c>
      <c r="BP111" s="64">
        <f>IFERROR(1/J111*(Y111/H111),"0")</f>
        <v>0.71428571428571419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405</v>
      </c>
      <c r="Y112" s="375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189.28571428571428</v>
      </c>
      <c r="Y115" s="376">
        <f>IFERROR(Y110/H110,"0")+IFERROR(Y111/H111,"0")+IFERROR(Y112/H112,"0")+IFERROR(Y113/H113,"0")+IFERROR(Y114/H114,"0")</f>
        <v>190</v>
      </c>
      <c r="Z115" s="376">
        <f>IFERROR(IF(Z110="",0,Z110),"0")+IFERROR(IF(Z111="",0,Z111),"0")+IFERROR(IF(Z112="",0,Z112),"0")+IFERROR(IF(Z113="",0,Z113),"0")+IFERROR(IF(Z114="",0,Z114),"0")</f>
        <v>1.9994999999999998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735</v>
      </c>
      <c r="Y116" s="376">
        <f>IFERROR(SUM(Y110:Y114),"0")</f>
        <v>741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90</v>
      </c>
      <c r="Y120" s="375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540</v>
      </c>
      <c r="Y122" s="375">
        <f>IFERROR(IF(X122="",0,CEILING((X122/$H122),1)*$H122),"")</f>
        <v>540</v>
      </c>
      <c r="Z122" s="36">
        <f>IFERROR(IF(Y122=0,"",ROUNDUP(Y122/H122,0)*0.00937),"")</f>
        <v>1.1244000000000001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568.79999999999995</v>
      </c>
      <c r="BN122" s="64">
        <f>IFERROR(Y122*I122/H122,"0")</f>
        <v>568.79999999999995</v>
      </c>
      <c r="BO122" s="64">
        <f>IFERROR(1/J122*(X122/H122),"0")</f>
        <v>1</v>
      </c>
      <c r="BP122" s="64">
        <f>IFERROR(1/J122*(Y122/H122),"0")</f>
        <v>1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128.03571428571428</v>
      </c>
      <c r="Y124" s="376">
        <f>IFERROR(Y119/H119,"0")+IFERROR(Y120/H120,"0")+IFERROR(Y121/H121,"0")+IFERROR(Y122/H122,"0")+IFERROR(Y123/H123,"0")</f>
        <v>129</v>
      </c>
      <c r="Z124" s="376">
        <f>IFERROR(IF(Z119="",0,Z119),"0")+IFERROR(IF(Z120="",0,Z120),"0")+IFERROR(IF(Z121="",0,Z121),"0")+IFERROR(IF(Z122="",0,Z122),"0")+IFERROR(IF(Z123="",0,Z123),"0")</f>
        <v>1.3201499999999999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630</v>
      </c>
      <c r="Y125" s="376">
        <f>IFERROR(SUM(Y119:Y123),"0")</f>
        <v>640.79999999999995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700</v>
      </c>
      <c r="Y134" s="375">
        <f t="shared" si="21"/>
        <v>705.6</v>
      </c>
      <c r="Z134" s="36">
        <f>IFERROR(IF(Y134=0,"",ROUNDUP(Y134/H134,0)*0.02175),"")</f>
        <v>1.827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746.5</v>
      </c>
      <c r="BN134" s="64">
        <f t="shared" si="23"/>
        <v>752.47199999999998</v>
      </c>
      <c r="BO134" s="64">
        <f t="shared" si="24"/>
        <v>1.4880952380952379</v>
      </c>
      <c r="BP134" s="64">
        <f t="shared" si="25"/>
        <v>1.5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495</v>
      </c>
      <c r="Y136" s="375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42</v>
      </c>
      <c r="Y137" s="375">
        <f t="shared" si="21"/>
        <v>43.2</v>
      </c>
      <c r="Z137" s="36">
        <f>IFERROR(IF(Y137=0,"",ROUNDUP(Y137/H137,0)*0.00753),"")</f>
        <v>0.18071999999999999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46.666666666666664</v>
      </c>
      <c r="BN137" s="64">
        <f t="shared" si="23"/>
        <v>48</v>
      </c>
      <c r="BO137" s="64">
        <f t="shared" si="24"/>
        <v>0.14957264957264957</v>
      </c>
      <c r="BP137" s="64">
        <f t="shared" si="25"/>
        <v>0.15384615384615385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289.99999999999994</v>
      </c>
      <c r="Y139" s="376">
        <f>IFERROR(Y133/H133,"0")+IFERROR(Y134/H134,"0")+IFERROR(Y135/H135,"0")+IFERROR(Y136/H136,"0")+IFERROR(Y137/H137,"0")+IFERROR(Y138/H138,"0")</f>
        <v>292</v>
      </c>
      <c r="Z139" s="376">
        <f>IFERROR(IF(Z133="",0,Z133),"0")+IFERROR(IF(Z134="",0,Z134),"0")+IFERROR(IF(Z135="",0,Z135),"0")+IFERROR(IF(Z136="",0,Z136),"0")+IFERROR(IF(Z137="",0,Z137),"0")+IFERROR(IF(Z138="",0,Z138),"0")</f>
        <v>3.39324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1237</v>
      </c>
      <c r="Y140" s="376">
        <f>IFERROR(SUM(Y133:Y138),"0")</f>
        <v>1245.6000000000001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46.2</v>
      </c>
      <c r="Y143" s="375">
        <f>IFERROR(IF(X143="",0,CEILING((X143/$H143),1)*$H143),"")</f>
        <v>47.519999999999996</v>
      </c>
      <c r="Z143" s="36">
        <f>IFERROR(IF(Y143=0,"",ROUNDUP(Y143/H143,0)*0.00753),"")</f>
        <v>0.18071999999999999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52.686666666666675</v>
      </c>
      <c r="BN143" s="64">
        <f>IFERROR(Y143*I143/H143,"0")</f>
        <v>54.191999999999993</v>
      </c>
      <c r="BO143" s="64">
        <f>IFERROR(1/J143*(X143/H143),"0")</f>
        <v>0.1495726495726496</v>
      </c>
      <c r="BP143" s="64">
        <f>IFERROR(1/J143*(Y143/H143),"0")</f>
        <v>0.15384615384615383</v>
      </c>
    </row>
    <row r="144" spans="1:68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23.333333333333336</v>
      </c>
      <c r="Y144" s="376">
        <f>IFERROR(Y142/H142,"0")+IFERROR(Y143/H143,"0")</f>
        <v>23.999999999999996</v>
      </c>
      <c r="Z144" s="376">
        <f>IFERROR(IF(Z142="",0,Z142),"0")+IFERROR(IF(Z143="",0,Z143),"0")</f>
        <v>0.18071999999999999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46.2</v>
      </c>
      <c r="Y145" s="376">
        <f>IFERROR(SUM(Y142:Y143),"0")</f>
        <v>47.519999999999996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42</v>
      </c>
      <c r="Y153" s="375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15.000000000000002</v>
      </c>
      <c r="Y155" s="376">
        <f>IFERROR(Y153/H153,"0")+IFERROR(Y154/H154,"0")</f>
        <v>15.000000000000002</v>
      </c>
      <c r="Z155" s="376">
        <f>IFERROR(IF(Z153="",0,Z153),"0")+IFERROR(IF(Z154="",0,Z154),"0")</f>
        <v>0.11295000000000001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42</v>
      </c>
      <c r="Y156" s="376">
        <f>IFERROR(SUM(Y153:Y154),"0")</f>
        <v>42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82.5</v>
      </c>
      <c r="Y158" s="375">
        <f>IFERROR(IF(X158="",0,CEILING((X158/$H158),1)*$H158),"")</f>
        <v>84.48</v>
      </c>
      <c r="Z158" s="36">
        <f>IFERROR(IF(Y158=0,"",ROUNDUP(Y158/H158,0)*0.00753),"")</f>
        <v>0.24096000000000001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91.5</v>
      </c>
      <c r="BN158" s="64">
        <f>IFERROR(Y158*I158/H158,"0")</f>
        <v>93.695999999999998</v>
      </c>
      <c r="BO158" s="64">
        <f>IFERROR(1/J158*(X158/H158),"0")</f>
        <v>0.2003205128205128</v>
      </c>
      <c r="BP158" s="64">
        <f>IFERROR(1/J158*(Y158/H158),"0")</f>
        <v>0.20512820512820512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31.25</v>
      </c>
      <c r="Y160" s="376">
        <f>IFERROR(Y158/H158,"0")+IFERROR(Y159/H159,"0")</f>
        <v>32</v>
      </c>
      <c r="Z160" s="376">
        <f>IFERROR(IF(Z158="",0,Z158),"0")+IFERROR(IF(Z159="",0,Z159),"0")</f>
        <v>0.24096000000000001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82.5</v>
      </c>
      <c r="Y161" s="376">
        <f>IFERROR(SUM(Y158:Y159),"0")</f>
        <v>84.48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15</v>
      </c>
      <c r="Y165" s="375">
        <f>IFERROR(IF(X165="",0,CEILING((X165/$H165),1)*$H165),"")</f>
        <v>15</v>
      </c>
      <c r="Z165" s="36">
        <f>IFERROR(IF(Y165=0,"",ROUNDUP(Y165/H165,0)*0.00753),"")</f>
        <v>3.7650000000000003E-2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16</v>
      </c>
      <c r="BN165" s="64">
        <f>IFERROR(Y165*I165/H165,"0")</f>
        <v>16</v>
      </c>
      <c r="BO165" s="64">
        <f>IFERROR(1/J165*(X165/H165),"0")</f>
        <v>3.2051282051282048E-2</v>
      </c>
      <c r="BP165" s="64">
        <f>IFERROR(1/J165*(Y165/H165),"0")</f>
        <v>3.2051282051282048E-2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5</v>
      </c>
      <c r="Y167" s="376">
        <f>IFERROR(Y164/H164,"0")+IFERROR(Y165/H165,"0")+IFERROR(Y166/H166,"0")</f>
        <v>5</v>
      </c>
      <c r="Z167" s="376">
        <f>IFERROR(IF(Z164="",0,Z164),"0")+IFERROR(IF(Z165="",0,Z165),"0")+IFERROR(IF(Z166="",0,Z166),"0")</f>
        <v>3.7650000000000003E-2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15</v>
      </c>
      <c r="Y168" s="376">
        <f>IFERROR(SUM(Y164:Y166),"0")</f>
        <v>15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75</v>
      </c>
      <c r="Y180" s="375">
        <f>IFERROR(IF(X180="",0,CEILING((X180/$H180),1)*$H180),"")</f>
        <v>75</v>
      </c>
      <c r="Z180" s="36">
        <f>IFERROR(IF(Y180=0,"",ROUNDUP(Y180/H180,0)*0.00753),"")</f>
        <v>0.18825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81.8</v>
      </c>
      <c r="BN180" s="64">
        <f>IFERROR(Y180*I180/H180,"0")</f>
        <v>81.8</v>
      </c>
      <c r="BO180" s="64">
        <f>IFERROR(1/J180*(X180/H180),"0")</f>
        <v>0.16025641025641024</v>
      </c>
      <c r="BP180" s="64">
        <f>IFERROR(1/J180*(Y180/H180),"0")</f>
        <v>0.16025641025641024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30.952380952380953</v>
      </c>
      <c r="Y181" s="376">
        <f>IFERROR(Y178/H178,"0")+IFERROR(Y179/H179,"0")+IFERROR(Y180/H180,"0")</f>
        <v>31</v>
      </c>
      <c r="Z181" s="376">
        <f>IFERROR(IF(Z178="",0,Z178),"0")+IFERROR(IF(Z179="",0,Z179),"0")+IFERROR(IF(Z180="",0,Z180),"0")</f>
        <v>0.31874999999999998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125</v>
      </c>
      <c r="Y182" s="376">
        <f>IFERROR(SUM(Y178:Y180),"0")</f>
        <v>125.4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100</v>
      </c>
      <c r="Y186" s="375">
        <f t="shared" ref="Y186:Y193" si="26">IFERROR(IF(X186="",0,CEILING((X186/$H186),1)*$H186),"")</f>
        <v>100.80000000000001</v>
      </c>
      <c r="Z186" s="36">
        <f>IFERROR(IF(Y186=0,"",ROUNDUP(Y186/H186,0)*0.00753),"")</f>
        <v>0.18071999999999999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106.19047619047619</v>
      </c>
      <c r="BN186" s="64">
        <f t="shared" ref="BN186:BN193" si="28">IFERROR(Y186*I186/H186,"0")</f>
        <v>107.04</v>
      </c>
      <c r="BO186" s="64">
        <f t="shared" ref="BO186:BO193" si="29">IFERROR(1/J186*(X186/H186),"0")</f>
        <v>0.15262515262515264</v>
      </c>
      <c r="BP186" s="64">
        <f t="shared" ref="BP186:BP193" si="30">IFERROR(1/J186*(Y186/H186),"0")</f>
        <v>0.15384615384615385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70</v>
      </c>
      <c r="Y188" s="375">
        <f t="shared" si="26"/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0.10683760683760682</v>
      </c>
      <c r="BP188" s="64">
        <f t="shared" si="30"/>
        <v>0.10897435897435898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140</v>
      </c>
      <c r="Y189" s="375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210</v>
      </c>
      <c r="Y190" s="375">
        <f t="shared" si="26"/>
        <v>210</v>
      </c>
      <c r="Z190" s="36">
        <f>IFERROR(IF(Y190=0,"",ROUNDUP(Y190/H190,0)*0.00502),"")</f>
        <v>0.502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223</v>
      </c>
      <c r="BN190" s="64">
        <f t="shared" si="28"/>
        <v>223</v>
      </c>
      <c r="BO190" s="64">
        <f t="shared" si="29"/>
        <v>0.42735042735042739</v>
      </c>
      <c r="BP190" s="64">
        <f t="shared" si="30"/>
        <v>0.42735042735042739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307.14285714285711</v>
      </c>
      <c r="Y194" s="376">
        <f>IFERROR(Y186/H186,"0")+IFERROR(Y187/H187,"0")+IFERROR(Y188/H188,"0")+IFERROR(Y189/H189,"0")+IFERROR(Y190/H190,"0")+IFERROR(Y191/H191,"0")+IFERROR(Y192/H192,"0")+IFERROR(Y193/H193,"0")</f>
        <v>308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1.64907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730</v>
      </c>
      <c r="Y195" s="376">
        <f>IFERROR(SUM(Y186:Y193),"0")</f>
        <v>732.90000000000009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70</v>
      </c>
      <c r="Y208" s="375">
        <f t="shared" ref="Y208:Y215" si="31">IFERROR(IF(X208="",0,CEILING((X208/$H208),1)*$H208),"")</f>
        <v>70.2</v>
      </c>
      <c r="Z208" s="36">
        <f>IFERROR(IF(Y208=0,"",ROUNDUP(Y208/H208,0)*0.00937),"")</f>
        <v>0.12181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72.722222222222229</v>
      </c>
      <c r="BN208" s="64">
        <f t="shared" ref="BN208:BN215" si="33">IFERROR(Y208*I208/H208,"0")</f>
        <v>72.930000000000007</v>
      </c>
      <c r="BO208" s="64">
        <f t="shared" ref="BO208:BO215" si="34">IFERROR(1/J208*(X208/H208),"0")</f>
        <v>0.10802469135802469</v>
      </c>
      <c r="BP208" s="64">
        <f t="shared" ref="BP208:BP215" si="35">IFERROR(1/J208*(Y208/H208),"0")</f>
        <v>0.10833333333333334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50</v>
      </c>
      <c r="Y209" s="375">
        <f t="shared" si="31"/>
        <v>54</v>
      </c>
      <c r="Z209" s="36">
        <f>IFERROR(IF(Y209=0,"",ROUNDUP(Y209/H209,0)*0.00937),"")</f>
        <v>9.3700000000000006E-2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51.944444444444443</v>
      </c>
      <c r="BN209" s="64">
        <f t="shared" si="33"/>
        <v>56.099999999999994</v>
      </c>
      <c r="BO209" s="64">
        <f t="shared" si="34"/>
        <v>7.716049382716049E-2</v>
      </c>
      <c r="BP209" s="64">
        <f t="shared" si="35"/>
        <v>8.3333333333333329E-2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100</v>
      </c>
      <c r="Y210" s="375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130</v>
      </c>
      <c r="Y211" s="375">
        <f t="shared" si="31"/>
        <v>135</v>
      </c>
      <c r="Z211" s="36">
        <f>IFERROR(IF(Y211=0,"",ROUNDUP(Y211/H211,0)*0.00937),"")</f>
        <v>0.23424999999999999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135.05555555555557</v>
      </c>
      <c r="BN211" s="64">
        <f t="shared" si="33"/>
        <v>140.25</v>
      </c>
      <c r="BO211" s="64">
        <f t="shared" si="34"/>
        <v>0.20061728395061726</v>
      </c>
      <c r="BP211" s="64">
        <f t="shared" si="35"/>
        <v>0.20833333333333334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64.81481481481481</v>
      </c>
      <c r="Y216" s="376">
        <f>IFERROR(Y208/H208,"0")+IFERROR(Y209/H209,"0")+IFERROR(Y210/H210,"0")+IFERROR(Y211/H211,"0")+IFERROR(Y212/H212,"0")+IFERROR(Y213/H213,"0")+IFERROR(Y214/H214,"0")+IFERROR(Y215/H215,"0")</f>
        <v>67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0.62778999999999996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350</v>
      </c>
      <c r="Y217" s="376">
        <f>IFERROR(SUM(Y208:Y215),"0")</f>
        <v>361.8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60</v>
      </c>
      <c r="Y222" s="375">
        <f t="shared" si="36"/>
        <v>60.899999999999991</v>
      </c>
      <c r="Z222" s="36">
        <f>IFERROR(IF(Y222=0,"",ROUNDUP(Y222/H222,0)*0.02175),"")</f>
        <v>0.15225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63.889655172413789</v>
      </c>
      <c r="BN222" s="64">
        <f t="shared" si="38"/>
        <v>64.847999999999985</v>
      </c>
      <c r="BO222" s="64">
        <f t="shared" si="39"/>
        <v>0.12315270935960591</v>
      </c>
      <c r="BP222" s="64">
        <f t="shared" si="40"/>
        <v>0.125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320</v>
      </c>
      <c r="Y223" s="375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320</v>
      </c>
      <c r="Y225" s="375">
        <f t="shared" si="36"/>
        <v>321.59999999999997</v>
      </c>
      <c r="Z225" s="36">
        <f t="shared" si="41"/>
        <v>1.00902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356.26666666666671</v>
      </c>
      <c r="BN225" s="64">
        <f t="shared" si="38"/>
        <v>358.048</v>
      </c>
      <c r="BO225" s="64">
        <f t="shared" si="39"/>
        <v>0.85470085470085477</v>
      </c>
      <c r="BP225" s="64">
        <f t="shared" si="40"/>
        <v>0.85897435897435892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92</v>
      </c>
      <c r="Y228" s="375">
        <f t="shared" si="36"/>
        <v>93.6</v>
      </c>
      <c r="Z228" s="36">
        <f t="shared" si="41"/>
        <v>0.29366999999999999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102.42666666666668</v>
      </c>
      <c r="BN228" s="64">
        <f t="shared" si="38"/>
        <v>104.208</v>
      </c>
      <c r="BO228" s="64">
        <f t="shared" si="39"/>
        <v>0.24572649572649574</v>
      </c>
      <c r="BP228" s="64">
        <f t="shared" si="40"/>
        <v>0.25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360</v>
      </c>
      <c r="Y229" s="375">
        <f t="shared" si="36"/>
        <v>360</v>
      </c>
      <c r="Z229" s="36">
        <f t="shared" si="41"/>
        <v>1.1294999999999999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401.7</v>
      </c>
      <c r="BN229" s="64">
        <f t="shared" si="38"/>
        <v>401.7</v>
      </c>
      <c r="BO229" s="64">
        <f t="shared" si="39"/>
        <v>0.96153846153846145</v>
      </c>
      <c r="BP229" s="64">
        <f t="shared" si="40"/>
        <v>0.96153846153846145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461.89655172413796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3.5934600000000003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1152</v>
      </c>
      <c r="Y231" s="376">
        <f>IFERROR(SUM(Y219:Y229),"0")</f>
        <v>1157.6999999999998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48</v>
      </c>
      <c r="Y237" s="375">
        <f>IFERROR(IF(X237="",0,CEILING((X237/$H237),1)*$H237),"")</f>
        <v>48</v>
      </c>
      <c r="Z237" s="36">
        <f>IFERROR(IF(Y237=0,"",ROUNDUP(Y237/H237,0)*0.00753),"")</f>
        <v>0.15060000000000001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53.440000000000005</v>
      </c>
      <c r="BN237" s="64">
        <f>IFERROR(Y237*I237/H237,"0")</f>
        <v>53.440000000000005</v>
      </c>
      <c r="BO237" s="64">
        <f>IFERROR(1/J237*(X237/H237),"0")</f>
        <v>0.12820512820512819</v>
      </c>
      <c r="BP237" s="64">
        <f>IFERROR(1/J237*(Y237/H237),"0")</f>
        <v>0.12820512820512819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20</v>
      </c>
      <c r="Y238" s="376">
        <f>IFERROR(Y233/H233,"0")+IFERROR(Y234/H234,"0")+IFERROR(Y235/H235,"0")+IFERROR(Y236/H236,"0")+IFERROR(Y237/H237,"0")</f>
        <v>20</v>
      </c>
      <c r="Z238" s="376">
        <f>IFERROR(IF(Z233="",0,Z233),"0")+IFERROR(IF(Z234="",0,Z234),"0")+IFERROR(IF(Z235="",0,Z235),"0")+IFERROR(IF(Z236="",0,Z236),"0")+IFERROR(IF(Z237="",0,Z237),"0")</f>
        <v>0.15060000000000001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48</v>
      </c>
      <c r="Y239" s="376">
        <f>IFERROR(SUM(Y233:Y237),"0")</f>
        <v>48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2</v>
      </c>
      <c r="Y250" s="376">
        <f>IFERROR(Y242/H242,"0")+IFERROR(Y243/H243,"0")+IFERROR(Y244/H244,"0")+IFERROR(Y245/H245,"0")+IFERROR(Y246/H246,"0")+IFERROR(Y247/H247,"0")+IFERROR(Y248/H248,"0")+IFERROR(Y249/H249,"0")</f>
        <v>2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1.874E-2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8</v>
      </c>
      <c r="Y251" s="376">
        <f>IFERROR(SUM(Y242:Y249),"0")</f>
        <v>8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40</v>
      </c>
      <c r="Y255" s="375">
        <f t="shared" si="47"/>
        <v>46.4</v>
      </c>
      <c r="Z255" s="36">
        <f>IFERROR(IF(Y255=0,"",ROUNDUP(Y255/H255,0)*0.02175),"")</f>
        <v>8.6999999999999994E-2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41.655172413793103</v>
      </c>
      <c r="BN255" s="64">
        <f t="shared" si="49"/>
        <v>48.319999999999993</v>
      </c>
      <c r="BO255" s="64">
        <f t="shared" si="50"/>
        <v>6.1576354679802957E-2</v>
      </c>
      <c r="BP255" s="64">
        <f t="shared" si="51"/>
        <v>7.1428571428571425E-2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24</v>
      </c>
      <c r="Y258" s="375">
        <f t="shared" si="47"/>
        <v>24</v>
      </c>
      <c r="Z258" s="36">
        <f>IFERROR(IF(Y258=0,"",ROUNDUP(Y258/H258,0)*0.00937),"")</f>
        <v>5.6219999999999999E-2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25.44</v>
      </c>
      <c r="BN258" s="64">
        <f t="shared" si="49"/>
        <v>25.44</v>
      </c>
      <c r="BO258" s="64">
        <f t="shared" si="50"/>
        <v>0.05</v>
      </c>
      <c r="BP258" s="64">
        <f t="shared" si="51"/>
        <v>0.05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9.4482758620689662</v>
      </c>
      <c r="Y262" s="376">
        <f>IFERROR(Y254/H254,"0")+IFERROR(Y255/H255,"0")+IFERROR(Y256/H256,"0")+IFERROR(Y257/H257,"0")+IFERROR(Y258/H258,"0")+IFERROR(Y259/H259,"0")+IFERROR(Y260/H260,"0")+IFERROR(Y261/H261,"0")</f>
        <v>10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0.14321999999999999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64</v>
      </c>
      <c r="Y263" s="376">
        <f>IFERROR(SUM(Y254:Y261),"0")</f>
        <v>70.400000000000006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200</v>
      </c>
      <c r="Y289" s="375">
        <f>IFERROR(IF(X289="",0,CEILING((X289/$H289),1)*$H289),"")</f>
        <v>201.6</v>
      </c>
      <c r="Z289" s="36">
        <f>IFERROR(IF(Y289=0,"",ROUNDUP(Y289/H289,0)*0.00753),"")</f>
        <v>0.63251999999999997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222.66666666666666</v>
      </c>
      <c r="BN289" s="64">
        <f>IFERROR(Y289*I289/H289,"0")</f>
        <v>224.44800000000001</v>
      </c>
      <c r="BO289" s="64">
        <f>IFERROR(1/J289*(X289/H289),"0")</f>
        <v>0.53418803418803418</v>
      </c>
      <c r="BP289" s="64">
        <f>IFERROR(1/J289*(Y289/H289),"0")</f>
        <v>0.53846153846153844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280</v>
      </c>
      <c r="Y290" s="375">
        <f>IFERROR(IF(X290="",0,CEILING((X290/$H290),1)*$H290),"")</f>
        <v>280.8</v>
      </c>
      <c r="Z290" s="36">
        <f>IFERROR(IF(Y290=0,"",ROUNDUP(Y290/H290,0)*0.00753),"")</f>
        <v>0.88101000000000007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303.33333333333337</v>
      </c>
      <c r="BN290" s="64">
        <f>IFERROR(Y290*I290/H290,"0")</f>
        <v>304.20000000000005</v>
      </c>
      <c r="BO290" s="64">
        <f>IFERROR(1/J290*(X290/H290),"0")</f>
        <v>0.74786324786324787</v>
      </c>
      <c r="BP290" s="64">
        <f>IFERROR(1/J290*(Y290/H290),"0")</f>
        <v>0.75000000000000011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200</v>
      </c>
      <c r="Y292" s="376">
        <f>IFERROR(Y287/H287,"0")+IFERROR(Y288/H288,"0")+IFERROR(Y289/H289,"0")+IFERROR(Y290/H290,"0")+IFERROR(Y291/H291,"0")</f>
        <v>201</v>
      </c>
      <c r="Z292" s="376">
        <f>IFERROR(IF(Z287="",0,Z287),"0")+IFERROR(IF(Z288="",0,Z288),"0")+IFERROR(IF(Z289="",0,Z289),"0")+IFERROR(IF(Z290="",0,Z290),"0")+IFERROR(IF(Z291="",0,Z291),"0")</f>
        <v>1.51353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480</v>
      </c>
      <c r="Y293" s="376">
        <f>IFERROR(SUM(Y287:Y291),"0")</f>
        <v>482.4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245</v>
      </c>
      <c r="Y305" s="375">
        <f>IFERROR(IF(X305="",0,CEILING((X305/$H305),1)*$H305),"")</f>
        <v>245.70000000000002</v>
      </c>
      <c r="Z305" s="36">
        <f>IFERROR(IF(Y305=0,"",ROUNDUP(Y305/H305,0)*0.00502),"")</f>
        <v>0.58733999999999997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256.66666666666663</v>
      </c>
      <c r="BN305" s="64">
        <f>IFERROR(Y305*I305/H305,"0")</f>
        <v>257.40000000000003</v>
      </c>
      <c r="BO305" s="64">
        <f>IFERROR(1/J305*(X305/H305),"0")</f>
        <v>0.4985754985754986</v>
      </c>
      <c r="BP305" s="64">
        <f>IFERROR(1/J305*(Y305/H305),"0")</f>
        <v>0.5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116.66666666666666</v>
      </c>
      <c r="Y307" s="376">
        <f>IFERROR(Y305/H305,"0")+IFERROR(Y306/H306,"0")</f>
        <v>117</v>
      </c>
      <c r="Z307" s="376">
        <f>IFERROR(IF(Z305="",0,Z305),"0")+IFERROR(IF(Z306="",0,Z306),"0")</f>
        <v>0.58733999999999997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245</v>
      </c>
      <c r="Y308" s="376">
        <f>IFERROR(SUM(Y305:Y306),"0")</f>
        <v>245.70000000000002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400</v>
      </c>
      <c r="Y338" s="375">
        <f>IFERROR(IF(X338="",0,CEILING((X338/$H338),1)*$H338),"")</f>
        <v>405.59999999999997</v>
      </c>
      <c r="Z338" s="36">
        <f>IFERROR(IF(Y338=0,"",ROUNDUP(Y338/H338,0)*0.02175),"")</f>
        <v>1.131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428.92307692307696</v>
      </c>
      <c r="BN338" s="64">
        <f>IFERROR(Y338*I338/H338,"0")</f>
        <v>434.928</v>
      </c>
      <c r="BO338" s="64">
        <f>IFERROR(1/J338*(X338/H338),"0")</f>
        <v>0.91575091575091572</v>
      </c>
      <c r="BP338" s="64">
        <f>IFERROR(1/J338*(Y338/H338),"0")</f>
        <v>0.92857142857142849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51.282051282051285</v>
      </c>
      <c r="Y340" s="376">
        <f>IFERROR(Y337/H337,"0")+IFERROR(Y338/H338,"0")+IFERROR(Y339/H339,"0")</f>
        <v>52</v>
      </c>
      <c r="Z340" s="376">
        <f>IFERROR(IF(Z337="",0,Z337),"0")+IFERROR(IF(Z338="",0,Z338),"0")+IFERROR(IF(Z339="",0,Z339),"0")</f>
        <v>1.131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400</v>
      </c>
      <c r="Y341" s="376">
        <f>IFERROR(SUM(Y337:Y339),"0")</f>
        <v>405.59999999999997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18</v>
      </c>
      <c r="Y357" s="375">
        <f>IFERROR(IF(X357="",0,CEILING((X357/$H357),1)*$H357),"")</f>
        <v>18</v>
      </c>
      <c r="Z357" s="36">
        <f>IFERROR(IF(Y357=0,"",ROUNDUP(Y357/H357,0)*0.00753),"")</f>
        <v>7.5300000000000006E-2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20.48</v>
      </c>
      <c r="BN357" s="64">
        <f>IFERROR(Y357*I357/H357,"0")</f>
        <v>20.48</v>
      </c>
      <c r="BO357" s="64">
        <f>IFERROR(1/J357*(X357/H357),"0")</f>
        <v>6.4102564102564097E-2</v>
      </c>
      <c r="BP357" s="64">
        <f>IFERROR(1/J357*(Y357/H357),"0")</f>
        <v>6.4102564102564097E-2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10</v>
      </c>
      <c r="Y358" s="376">
        <f>IFERROR(Y357/H357,"0")</f>
        <v>10</v>
      </c>
      <c r="Z358" s="376">
        <f>IFERROR(IF(Z357="",0,Z357),"0")</f>
        <v>7.5300000000000006E-2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18</v>
      </c>
      <c r="Y359" s="376">
        <f>IFERROR(SUM(Y357:Y357),"0")</f>
        <v>18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525</v>
      </c>
      <c r="Y362" s="375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140</v>
      </c>
      <c r="Y363" s="375">
        <f>IFERROR(IF(X363="",0,CEILING((X363/$H363),1)*$H363),"")</f>
        <v>140.70000000000002</v>
      </c>
      <c r="Z363" s="36">
        <f>IFERROR(IF(Y363=0,"",ROUNDUP(Y363/H363,0)*0.00753),"")</f>
        <v>0.50451000000000001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157.33333333333331</v>
      </c>
      <c r="BN363" s="64">
        <f>IFERROR(Y363*I363/H363,"0")</f>
        <v>158.12</v>
      </c>
      <c r="BO363" s="64">
        <f>IFERROR(1/J363*(X363/H363),"0")</f>
        <v>0.42735042735042728</v>
      </c>
      <c r="BP363" s="64">
        <f>IFERROR(1/J363*(Y363/H363),"0")</f>
        <v>0.42948717948717946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316.66666666666663</v>
      </c>
      <c r="Y364" s="376">
        <f>IFERROR(Y361/H361,"0")+IFERROR(Y362/H362,"0")+IFERROR(Y363/H363,"0")</f>
        <v>317</v>
      </c>
      <c r="Z364" s="376">
        <f>IFERROR(IF(Z361="",0,Z361),"0")+IFERROR(IF(Z362="",0,Z362),"0")+IFERROR(IF(Z363="",0,Z363),"0")</f>
        <v>2.3870100000000001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665</v>
      </c>
      <c r="Y365" s="376">
        <f>IFERROR(SUM(Y361:Y363),"0")</f>
        <v>665.7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1500</v>
      </c>
      <c r="Y370" s="375">
        <f t="shared" si="62"/>
        <v>1500</v>
      </c>
      <c r="Z370" s="36">
        <f>IFERROR(IF(Y370=0,"",ROUNDUP(Y370/H370,0)*0.02175),"")</f>
        <v>2.1749999999999998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1548</v>
      </c>
      <c r="BN370" s="64">
        <f t="shared" si="64"/>
        <v>1548</v>
      </c>
      <c r="BO370" s="64">
        <f t="shared" si="65"/>
        <v>2.083333333333333</v>
      </c>
      <c r="BP370" s="64">
        <f t="shared" si="66"/>
        <v>2.083333333333333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1300</v>
      </c>
      <c r="Y373" s="375">
        <f t="shared" si="62"/>
        <v>1305</v>
      </c>
      <c r="Z373" s="36">
        <f>IFERROR(IF(Y373=0,"",ROUNDUP(Y373/H373,0)*0.02175),"")</f>
        <v>1.8922499999999998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1341.6</v>
      </c>
      <c r="BN373" s="64">
        <f t="shared" si="64"/>
        <v>1346.76</v>
      </c>
      <c r="BO373" s="64">
        <f t="shared" si="65"/>
        <v>1.8055555555555556</v>
      </c>
      <c r="BP373" s="64">
        <f t="shared" si="66"/>
        <v>1.8125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15</v>
      </c>
      <c r="Y377" s="375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256.33333333333337</v>
      </c>
      <c r="Y378" s="376">
        <f>IFERROR(Y369/H369,"0")+IFERROR(Y370/H370,"0")+IFERROR(Y371/H371,"0")+IFERROR(Y372/H372,"0")+IFERROR(Y373/H373,"0")+IFERROR(Y374/H374,"0")+IFERROR(Y375/H375,"0")+IFERROR(Y376/H376,"0")+IFERROR(Y377/H377,"0")</f>
        <v>257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5.5526099999999996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3815</v>
      </c>
      <c r="Y379" s="376">
        <f>IFERROR(SUM(Y369:Y377),"0")</f>
        <v>3825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7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100</v>
      </c>
      <c r="Y388" s="375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12.820512820512821</v>
      </c>
      <c r="Y389" s="376">
        <f>IFERROR(Y386/H386,"0")+IFERROR(Y387/H387,"0")+IFERROR(Y388/H388,"0")</f>
        <v>13</v>
      </c>
      <c r="Z389" s="376">
        <f>IFERROR(IF(Z386="",0,Z386),"0")+IFERROR(IF(Z387="",0,Z387),"0")+IFERROR(IF(Z388="",0,Z388),"0")</f>
        <v>0.28275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100</v>
      </c>
      <c r="Y390" s="376">
        <f>IFERROR(SUM(Y386:Y388),"0")</f>
        <v>101.39999999999999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70</v>
      </c>
      <c r="Y400" s="375">
        <f>IFERROR(IF(X400="",0,CEILING((X400/$H400),1)*$H400),"")</f>
        <v>72</v>
      </c>
      <c r="Z400" s="36">
        <f>IFERROR(IF(Y400=0,"",ROUNDUP(Y400/H400,0)*0.02175),"")</f>
        <v>0.1305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72.8</v>
      </c>
      <c r="BN400" s="64">
        <f>IFERROR(Y400*I400/H400,"0")</f>
        <v>74.88000000000001</v>
      </c>
      <c r="BO400" s="64">
        <f>IFERROR(1/J400*(X400/H400),"0")</f>
        <v>0.10416666666666666</v>
      </c>
      <c r="BP400" s="64">
        <f>IFERROR(1/J400*(Y400/H400),"0")</f>
        <v>0.10714285714285714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5.833333333333333</v>
      </c>
      <c r="Y402" s="376">
        <f>IFERROR(Y398/H398,"0")+IFERROR(Y399/H399,"0")+IFERROR(Y400/H400,"0")+IFERROR(Y401/H401,"0")</f>
        <v>6</v>
      </c>
      <c r="Z402" s="376">
        <f>IFERROR(IF(Z398="",0,Z398),"0")+IFERROR(IF(Z399="",0,Z399),"0")+IFERROR(IF(Z400="",0,Z400),"0")+IFERROR(IF(Z401="",0,Z401),"0")</f>
        <v>0.1305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70</v>
      </c>
      <c r="Y403" s="376">
        <f>IFERROR(SUM(Y398:Y401),"0")</f>
        <v>72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20</v>
      </c>
      <c r="Y410" s="375">
        <f>IFERROR(IF(X410="",0,CEILING((X410/$H410),1)*$H410),"")</f>
        <v>23.4</v>
      </c>
      <c r="Z410" s="36">
        <f>IFERROR(IF(Y410=0,"",ROUNDUP(Y410/H410,0)*0.02175),"")</f>
        <v>6.5250000000000002E-2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21.446153846153852</v>
      </c>
      <c r="BN410" s="64">
        <f>IFERROR(Y410*I410/H410,"0")</f>
        <v>25.092000000000002</v>
      </c>
      <c r="BO410" s="64">
        <f>IFERROR(1/J410*(X410/H410),"0")</f>
        <v>4.5787545787545791E-2</v>
      </c>
      <c r="BP410" s="64">
        <f>IFERROR(1/J410*(Y410/H410),"0")</f>
        <v>5.3571428571428568E-2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2.5641025641025643</v>
      </c>
      <c r="Y415" s="376">
        <f>IFERROR(Y410/H410,"0")+IFERROR(Y411/H411,"0")+IFERROR(Y412/H412,"0")+IFERROR(Y413/H413,"0")+IFERROR(Y414/H414,"0")</f>
        <v>3</v>
      </c>
      <c r="Z415" s="376">
        <f>IFERROR(IF(Z410="",0,Z410),"0")+IFERROR(IF(Z411="",0,Z411),"0")+IFERROR(IF(Z412="",0,Z412),"0")+IFERROR(IF(Z413="",0,Z413),"0")+IFERROR(IF(Z414="",0,Z414),"0")</f>
        <v>6.5250000000000002E-2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20</v>
      </c>
      <c r="Y416" s="376">
        <f>IFERROR(SUM(Y410:Y414),"0")</f>
        <v>23.4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60</v>
      </c>
      <c r="Y429" s="375">
        <f t="shared" si="67"/>
        <v>63</v>
      </c>
      <c r="Z429" s="36">
        <f>IFERROR(IF(Y429=0,"",ROUNDUP(Y429/H429,0)*0.00753),"")</f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63.28571428571427</v>
      </c>
      <c r="BN429" s="64">
        <f t="shared" si="69"/>
        <v>66.449999999999989</v>
      </c>
      <c r="BO429" s="64">
        <f t="shared" si="70"/>
        <v>9.1575091575091569E-2</v>
      </c>
      <c r="BP429" s="64">
        <f t="shared" si="71"/>
        <v>9.6153846153846145E-2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50</v>
      </c>
      <c r="Y431" s="375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70</v>
      </c>
      <c r="Y435" s="375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28</v>
      </c>
      <c r="Y439" s="375">
        <f t="shared" si="67"/>
        <v>29.400000000000002</v>
      </c>
      <c r="Z439" s="36">
        <f t="shared" si="72"/>
        <v>7.0280000000000009E-2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29.733333333333331</v>
      </c>
      <c r="BN439" s="64">
        <f t="shared" si="69"/>
        <v>31.22</v>
      </c>
      <c r="BO439" s="64">
        <f t="shared" si="70"/>
        <v>5.6980056980056981E-2</v>
      </c>
      <c r="BP439" s="64">
        <f t="shared" si="71"/>
        <v>5.9829059829059839E-2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84.000000000000014</v>
      </c>
      <c r="Y448" s="375">
        <f t="shared" si="67"/>
        <v>84</v>
      </c>
      <c r="Z448" s="36">
        <f>IFERROR(IF(Y448=0,"",ROUNDUP(Y448/H448,0)*0.00753),"")</f>
        <v>0.3765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130.00000000000003</v>
      </c>
      <c r="BN448" s="64">
        <f t="shared" si="69"/>
        <v>130</v>
      </c>
      <c r="BO448" s="64">
        <f t="shared" si="70"/>
        <v>0.32051282051282054</v>
      </c>
      <c r="BP448" s="64">
        <f t="shared" si="71"/>
        <v>0.32051282051282048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122.85714285714286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0.82077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292</v>
      </c>
      <c r="Y450" s="376">
        <f>IFERROR(SUM(Y428:Y448),"0")</f>
        <v>298.20000000000005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40</v>
      </c>
      <c r="Y467" s="375">
        <f t="shared" si="73"/>
        <v>42</v>
      </c>
      <c r="Z467" s="36">
        <f>IFERROR(IF(Y467=0,"",ROUNDUP(Y467/H467,0)*0.00753),"")</f>
        <v>7.5300000000000006E-2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42.190476190476183</v>
      </c>
      <c r="BN467" s="64">
        <f t="shared" si="75"/>
        <v>44.3</v>
      </c>
      <c r="BO467" s="64">
        <f t="shared" si="76"/>
        <v>6.1050061050061048E-2</v>
      </c>
      <c r="BP467" s="64">
        <f t="shared" si="77"/>
        <v>6.4102564102564097E-2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9.5238095238095237</v>
      </c>
      <c r="Y472" s="376">
        <f>IFERROR(Y466/H466,"0")+IFERROR(Y467/H467,"0")+IFERROR(Y468/H468,"0")+IFERROR(Y469/H469,"0")+IFERROR(Y470/H470,"0")+IFERROR(Y471/H471,"0")</f>
        <v>10</v>
      </c>
      <c r="Z472" s="376">
        <f>IFERROR(IF(Z466="",0,Z466),"0")+IFERROR(IF(Z467="",0,Z467),"0")+IFERROR(IF(Z468="",0,Z468),"0")+IFERROR(IF(Z469="",0,Z469),"0")+IFERROR(IF(Z470="",0,Z470),"0")+IFERROR(IF(Z471="",0,Z471),"0")</f>
        <v>7.5300000000000006E-2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40</v>
      </c>
      <c r="Y473" s="376">
        <f>IFERROR(SUM(Y466:Y471),"0")</f>
        <v>42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10</v>
      </c>
      <c r="Y481" s="375">
        <f>IFERROR(IF(X481="",0,CEILING((X481/$H481),1)*$H481),"")</f>
        <v>10.799999999999999</v>
      </c>
      <c r="Z481" s="36">
        <f>IFERROR(IF(Y481=0,"",ROUNDUP(Y481/H481,0)*0.00502),"")</f>
        <v>4.5179999999999998E-2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10.833333333333334</v>
      </c>
      <c r="BN481" s="64">
        <f>IFERROR(Y481*I481/H481,"0")</f>
        <v>11.7</v>
      </c>
      <c r="BO481" s="64">
        <f>IFERROR(1/J481*(X481/H481),"0")</f>
        <v>3.561253561253562E-2</v>
      </c>
      <c r="BP481" s="64">
        <f>IFERROR(1/J481*(Y481/H481),"0")</f>
        <v>3.8461538461538464E-2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10</v>
      </c>
      <c r="Y482" s="375">
        <f>IFERROR(IF(X482="",0,CEILING((X482/$H482),1)*$H482),"")</f>
        <v>10.799999999999999</v>
      </c>
      <c r="Z482" s="36">
        <f>IFERROR(IF(Y482=0,"",ROUNDUP(Y482/H482,0)*0.00502),"")</f>
        <v>4.5179999999999998E-2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16.833333333333332</v>
      </c>
      <c r="BN482" s="64">
        <f>IFERROR(Y482*I482/H482,"0")</f>
        <v>18.18</v>
      </c>
      <c r="BO482" s="64">
        <f>IFERROR(1/J482*(X482/H482),"0")</f>
        <v>3.561253561253562E-2</v>
      </c>
      <c r="BP482" s="64">
        <f>IFERROR(1/J482*(Y482/H482),"0")</f>
        <v>3.8461538461538464E-2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16.666666666666668</v>
      </c>
      <c r="Y483" s="376">
        <f>IFERROR(Y480/H480,"0")+IFERROR(Y481/H481,"0")+IFERROR(Y482/H482,"0")</f>
        <v>18</v>
      </c>
      <c r="Z483" s="376">
        <f>IFERROR(IF(Z480="",0,Z480),"0")+IFERROR(IF(Z481="",0,Z481),"0")+IFERROR(IF(Z482="",0,Z482),"0")</f>
        <v>9.0359999999999996E-2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20</v>
      </c>
      <c r="Y484" s="376">
        <f>IFERROR(SUM(Y480:Y482),"0")</f>
        <v>21.599999999999998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60</v>
      </c>
      <c r="Y493" s="375">
        <f t="shared" ref="Y493:Y501" si="78">IFERROR(IF(X493="",0,CEILING((X493/$H493),1)*$H493),"")</f>
        <v>63.36</v>
      </c>
      <c r="Z493" s="36">
        <f t="shared" ref="Z493:Z498" si="79">IFERROR(IF(Y493=0,"",ROUNDUP(Y493/H493,0)*0.01196),"")</f>
        <v>0.14352000000000001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64.090909090909079</v>
      </c>
      <c r="BN493" s="64">
        <f t="shared" ref="BN493:BN501" si="81">IFERROR(Y493*I493/H493,"0")</f>
        <v>67.679999999999993</v>
      </c>
      <c r="BO493" s="64">
        <f t="shared" ref="BO493:BO501" si="82">IFERROR(1/J493*(X493/H493),"0")</f>
        <v>0.10926573426573427</v>
      </c>
      <c r="BP493" s="64">
        <f t="shared" ref="BP493:BP501" si="83">IFERROR(1/J493*(Y493/H493),"0")</f>
        <v>0.11538461538461539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90</v>
      </c>
      <c r="Y496" s="375">
        <f t="shared" si="78"/>
        <v>95.04</v>
      </c>
      <c r="Z496" s="36">
        <f t="shared" si="79"/>
        <v>0.21528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96.136363636363626</v>
      </c>
      <c r="BN496" s="64">
        <f t="shared" si="81"/>
        <v>101.52000000000001</v>
      </c>
      <c r="BO496" s="64">
        <f t="shared" si="82"/>
        <v>0.16389860139860138</v>
      </c>
      <c r="BP496" s="64">
        <f t="shared" si="83"/>
        <v>0.17307692307692307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120</v>
      </c>
      <c r="Y498" s="375">
        <f t="shared" si="78"/>
        <v>121.44000000000001</v>
      </c>
      <c r="Z498" s="36">
        <f t="shared" si="79"/>
        <v>0.27507999999999999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128.18181818181816</v>
      </c>
      <c r="BN498" s="64">
        <f t="shared" si="81"/>
        <v>129.72</v>
      </c>
      <c r="BO498" s="64">
        <f t="shared" si="82"/>
        <v>0.21853146853146854</v>
      </c>
      <c r="BP498" s="64">
        <f t="shared" si="83"/>
        <v>0.22115384615384617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138</v>
      </c>
      <c r="Y499" s="375">
        <f t="shared" si="78"/>
        <v>140.4</v>
      </c>
      <c r="Z499" s="36">
        <f>IFERROR(IF(Y499=0,"",ROUNDUP(Y499/H499,0)*0.00937),"")</f>
        <v>0.36542999999999998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147.19999999999999</v>
      </c>
      <c r="BN499" s="64">
        <f t="shared" si="81"/>
        <v>149.76</v>
      </c>
      <c r="BO499" s="64">
        <f t="shared" si="82"/>
        <v>0.31944444444444448</v>
      </c>
      <c r="BP499" s="64">
        <f t="shared" si="83"/>
        <v>0.32500000000000001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138</v>
      </c>
      <c r="Y501" s="375">
        <f t="shared" si="78"/>
        <v>140.4</v>
      </c>
      <c r="Z501" s="36">
        <f>IFERROR(IF(Y501=0,"",ROUNDUP(Y501/H501,0)*0.00937),"")</f>
        <v>0.36542999999999998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147.19999999999999</v>
      </c>
      <c r="BN501" s="64">
        <f t="shared" si="81"/>
        <v>149.76</v>
      </c>
      <c r="BO501" s="64">
        <f t="shared" si="82"/>
        <v>0.31944444444444448</v>
      </c>
      <c r="BP501" s="64">
        <f t="shared" si="83"/>
        <v>0.32500000000000001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127.80303030303031</v>
      </c>
      <c r="Y502" s="376">
        <f>IFERROR(Y493/H493,"0")+IFERROR(Y494/H494,"0")+IFERROR(Y495/H495,"0")+IFERROR(Y496/H496,"0")+IFERROR(Y497/H497,"0")+IFERROR(Y498/H498,"0")+IFERROR(Y499/H499,"0")+IFERROR(Y500/H500,"0")+IFERROR(Y501/H501,"0")</f>
        <v>131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1.3647399999999998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546</v>
      </c>
      <c r="Y503" s="376">
        <f>IFERROR(SUM(Y493:Y501),"0")</f>
        <v>560.64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200</v>
      </c>
      <c r="Y505" s="375">
        <f>IFERROR(IF(X505="",0,CEILING((X505/$H505),1)*$H505),"")</f>
        <v>200.64000000000001</v>
      </c>
      <c r="Z505" s="36">
        <f>IFERROR(IF(Y505=0,"",ROUNDUP(Y505/H505,0)*0.01196),"")</f>
        <v>0.45448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213.63636363636363</v>
      </c>
      <c r="BN505" s="64">
        <f>IFERROR(Y505*I505/H505,"0")</f>
        <v>214.32</v>
      </c>
      <c r="BO505" s="64">
        <f>IFERROR(1/J505*(X505/H505),"0")</f>
        <v>0.36421911421911418</v>
      </c>
      <c r="BP505" s="64">
        <f>IFERROR(1/J505*(Y505/H505),"0")</f>
        <v>0.36538461538461542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37.878787878787875</v>
      </c>
      <c r="Y507" s="376">
        <f>IFERROR(Y505/H505,"0")+IFERROR(Y506/H506,"0")</f>
        <v>38</v>
      </c>
      <c r="Z507" s="376">
        <f>IFERROR(IF(Z505="",0,Z505),"0")+IFERROR(IF(Z506="",0,Z506),"0")</f>
        <v>0.45448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200</v>
      </c>
      <c r="Y508" s="376">
        <f>IFERROR(SUM(Y505:Y506),"0")</f>
        <v>200.64000000000001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90</v>
      </c>
      <c r="Y510" s="375">
        <f t="shared" ref="Y510:Y515" si="84">IFERROR(IF(X510="",0,CEILING((X510/$H510),1)*$H510),"")</f>
        <v>95.04</v>
      </c>
      <c r="Z510" s="36">
        <f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96.136363636363626</v>
      </c>
      <c r="BN510" s="64">
        <f t="shared" ref="BN510:BN515" si="86">IFERROR(Y510*I510/H510,"0")</f>
        <v>101.52000000000001</v>
      </c>
      <c r="BO510" s="64">
        <f t="shared" ref="BO510:BO515" si="87">IFERROR(1/J510*(X510/H510),"0")</f>
        <v>0.16389860139860138</v>
      </c>
      <c r="BP510" s="64">
        <f t="shared" ref="BP510:BP515" si="88">IFERROR(1/J510*(Y510/H510),"0")</f>
        <v>0.17307692307692307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250</v>
      </c>
      <c r="Y512" s="375">
        <f t="shared" si="84"/>
        <v>253.44</v>
      </c>
      <c r="Z512" s="36">
        <f>IFERROR(IF(Y512=0,"",ROUNDUP(Y512/H512,0)*0.01196),"")</f>
        <v>0.57408000000000003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267.04545454545456</v>
      </c>
      <c r="BN512" s="64">
        <f t="shared" si="86"/>
        <v>270.71999999999997</v>
      </c>
      <c r="BO512" s="64">
        <f t="shared" si="87"/>
        <v>0.45527389277389274</v>
      </c>
      <c r="BP512" s="64">
        <f t="shared" si="88"/>
        <v>0.46153846153846156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84</v>
      </c>
      <c r="Y513" s="375">
        <f t="shared" si="84"/>
        <v>86.4</v>
      </c>
      <c r="Z513" s="36">
        <f>IFERROR(IF(Y513=0,"",ROUNDUP(Y513/H513,0)*0.00937),"")</f>
        <v>0.22488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89.6</v>
      </c>
      <c r="BN513" s="64">
        <f t="shared" si="86"/>
        <v>92.16</v>
      </c>
      <c r="BO513" s="64">
        <f t="shared" si="87"/>
        <v>0.19444444444444442</v>
      </c>
      <c r="BP513" s="64">
        <f t="shared" si="88"/>
        <v>0.2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54</v>
      </c>
      <c r="Y515" s="375">
        <f t="shared" si="84"/>
        <v>54</v>
      </c>
      <c r="Z515" s="36">
        <f>IFERROR(IF(Y515=0,"",ROUNDUP(Y515/H515,0)*0.00937),"")</f>
        <v>0.14055000000000001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57.15</v>
      </c>
      <c r="BN515" s="64">
        <f t="shared" si="86"/>
        <v>57.15</v>
      </c>
      <c r="BO515" s="64">
        <f t="shared" si="87"/>
        <v>0.125</v>
      </c>
      <c r="BP515" s="64">
        <f t="shared" si="88"/>
        <v>0.125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115.98484848484847</v>
      </c>
      <c r="Y516" s="376">
        <f>IFERROR(Y510/H510,"0")+IFERROR(Y511/H511,"0")+IFERROR(Y512/H512,"0")+IFERROR(Y513/H513,"0")+IFERROR(Y514/H514,"0")+IFERROR(Y515/H515,"0")</f>
        <v>119</v>
      </c>
      <c r="Z516" s="376">
        <f>IFERROR(IF(Z510="",0,Z510),"0")+IFERROR(IF(Z511="",0,Z511),"0")+IFERROR(IF(Z512="",0,Z512),"0")+IFERROR(IF(Z513="",0,Z513),"0")+IFERROR(IF(Z514="",0,Z514),"0")+IFERROR(IF(Z515="",0,Z515),"0")</f>
        <v>1.32223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548</v>
      </c>
      <c r="Y517" s="376">
        <f>IFERROR(SUM(Y510:Y515),"0")</f>
        <v>562.79999999999995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50</v>
      </c>
      <c r="Y533" s="375">
        <f t="shared" si="89"/>
        <v>60</v>
      </c>
      <c r="Z533" s="36">
        <f>IFERROR(IF(Y533=0,"",ROUNDUP(Y533/H533,0)*0.02175),"")</f>
        <v>0.10874999999999999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52</v>
      </c>
      <c r="BN533" s="64">
        <f t="shared" si="91"/>
        <v>62.400000000000006</v>
      </c>
      <c r="BO533" s="64">
        <f t="shared" si="92"/>
        <v>7.4404761904761904E-2</v>
      </c>
      <c r="BP533" s="64">
        <f t="shared" si="93"/>
        <v>8.9285714285714274E-2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10</v>
      </c>
      <c r="Y534" s="375">
        <f t="shared" si="89"/>
        <v>10.8</v>
      </c>
      <c r="Z534" s="36">
        <f>IFERROR(IF(Y534=0,"",ROUNDUP(Y534/H534,0)*0.02175),"")</f>
        <v>2.1749999999999999E-2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10.444444444444443</v>
      </c>
      <c r="BN534" s="64">
        <f t="shared" si="91"/>
        <v>11.28</v>
      </c>
      <c r="BO534" s="64">
        <f t="shared" si="92"/>
        <v>1.653439153439153E-2</v>
      </c>
      <c r="BP534" s="64">
        <f t="shared" si="93"/>
        <v>1.7857142857142856E-2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6.0185185185185182</v>
      </c>
      <c r="Y538" s="376">
        <f>IFERROR(Y531/H531,"0")+IFERROR(Y532/H532,"0")+IFERROR(Y533/H533,"0")+IFERROR(Y534/H534,"0")+IFERROR(Y535/H535,"0")+IFERROR(Y536/H536,"0")+IFERROR(Y537/H537,"0")</f>
        <v>7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0.15224999999999997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70</v>
      </c>
      <c r="Y539" s="376">
        <f>IFERROR(SUM(Y531:Y537),"0")</f>
        <v>81.599999999999994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900</v>
      </c>
      <c r="Y557" s="375">
        <f>IFERROR(IF(X557="",0,CEILING((X557/$H557),1)*$H557),"")</f>
        <v>904.8</v>
      </c>
      <c r="Z557" s="36">
        <f>IFERROR(IF(Y557=0,"",ROUNDUP(Y557/H557,0)*0.02175),"")</f>
        <v>2.5229999999999997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965.07692307692309</v>
      </c>
      <c r="BN557" s="64">
        <f>IFERROR(Y557*I557/H557,"0")</f>
        <v>970.22400000000016</v>
      </c>
      <c r="BO557" s="64">
        <f>IFERROR(1/J557*(X557/H557),"0")</f>
        <v>2.0604395604395602</v>
      </c>
      <c r="BP557" s="64">
        <f>IFERROR(1/J557*(Y557/H557),"0")</f>
        <v>2.0714285714285712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115.38461538461539</v>
      </c>
      <c r="Y559" s="376">
        <f>IFERROR(Y557/H557,"0")+IFERROR(Y558/H558,"0")</f>
        <v>116</v>
      </c>
      <c r="Z559" s="376">
        <f>IFERROR(IF(Z557="",0,Z557),"0")+IFERROR(IF(Z558="",0,Z558),"0")</f>
        <v>2.5229999999999997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900</v>
      </c>
      <c r="Y560" s="376">
        <f>IFERROR(SUM(Y557:Y558),"0")</f>
        <v>904.8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10</v>
      </c>
      <c r="Y563" s="375">
        <f>IFERROR(IF(X563="",0,CEILING((X563/$H563),1)*$H563),"")</f>
        <v>15.6</v>
      </c>
      <c r="Z563" s="36">
        <f>IFERROR(IF(Y563=0,"",ROUNDUP(Y563/H563,0)*0.02175),"")</f>
        <v>4.3499999999999997E-2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10.615384615384615</v>
      </c>
      <c r="BN563" s="64">
        <f>IFERROR(Y563*I563/H563,"0")</f>
        <v>16.559999999999999</v>
      </c>
      <c r="BO563" s="64">
        <f>IFERROR(1/J563*(X563/H563),"0")</f>
        <v>2.2893772893772896E-2</v>
      </c>
      <c r="BP563" s="64">
        <f>IFERROR(1/J563*(Y563/H563),"0")</f>
        <v>3.5714285714285712E-2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10</v>
      </c>
      <c r="Y565" s="375">
        <f>IFERROR(IF(X565="",0,CEILING((X565/$H565),1)*$H565),"")</f>
        <v>15.6</v>
      </c>
      <c r="Z565" s="36">
        <f>IFERROR(IF(Y565=0,"",ROUNDUP(Y565/H565,0)*0.02175),"")</f>
        <v>4.3499999999999997E-2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10.615384615384615</v>
      </c>
      <c r="BN565" s="64">
        <f>IFERROR(Y565*I565/H565,"0")</f>
        <v>16.559999999999999</v>
      </c>
      <c r="BO565" s="64">
        <f>IFERROR(1/J565*(X565/H565),"0")</f>
        <v>2.2893772893772896E-2</v>
      </c>
      <c r="BP565" s="64">
        <f>IFERROR(1/J565*(Y565/H565),"0")</f>
        <v>3.5714285714285712E-2</v>
      </c>
    </row>
    <row r="566" spans="1:68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2.5641025641025643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20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16990.8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17181.3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18101.520932592313</v>
      </c>
      <c r="Y587" s="376">
        <f>IFERROR(SUM(BN22:BN583),"0")</f>
        <v>18303.817999999999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18951.520932592313</v>
      </c>
      <c r="Y589" s="376">
        <f>GrossWeightTotalR+PalletQtyTotalR*25</f>
        <v>19153.817999999999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3605.4509529423326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3639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38.952579999999998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670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841.5</v>
      </c>
      <c r="E596" s="46">
        <f>IFERROR(Y103*1,"0")+IFERROR(Y104*1,"0")+IFERROR(Y105*1,"0")+IFERROR(Y106*1,"0")+IFERROR(Y110*1,"0")+IFERROR(Y111*1,"0")+IFERROR(Y112*1,"0")+IFERROR(Y113*1,"0")+IFERROR(Y114*1,"0")</f>
        <v>1403.4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1933.92</v>
      </c>
      <c r="G596" s="46">
        <f>IFERROR(Y148*1,"0")+IFERROR(Y149*1,"0")+IFERROR(Y153*1,"0")+IFERROR(Y154*1,"0")+IFERROR(Y158*1,"0")+IFERROR(Y159*1,"0")</f>
        <v>228.88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140.4</v>
      </c>
      <c r="I596" s="46">
        <f>IFERROR(Y186*1,"0")+IFERROR(Y187*1,"0")+IFERROR(Y188*1,"0")+IFERROR(Y189*1,"0")+IFERROR(Y190*1,"0")+IFERROR(Y191*1,"0")+IFERROR(Y192*1,"0")+IFERROR(Y193*1,"0")</f>
        <v>732.90000000000009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1567.4999999999998</v>
      </c>
      <c r="K596" s="46">
        <f>IFERROR(Y242*1,"0")+IFERROR(Y243*1,"0")+IFERROR(Y244*1,"0")+IFERROR(Y245*1,"0")+IFERROR(Y246*1,"0")+IFERROR(Y247*1,"0")+IFERROR(Y248*1,"0")+IFERROR(Y249*1,"0")</f>
        <v>8</v>
      </c>
      <c r="L596" s="372"/>
      <c r="M596" s="46">
        <f>IFERROR(Y254*1,"0")+IFERROR(Y255*1,"0")+IFERROR(Y256*1,"0")+IFERROR(Y257*1,"0")+IFERROR(Y258*1,"0")+IFERROR(Y259*1,"0")+IFERROR(Y260*1,"0")+IFERROR(Y261*1,"0")</f>
        <v>70.400000000000006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482.4</v>
      </c>
      <c r="S596" s="46">
        <f>IFERROR(Y296*1,"0")</f>
        <v>0</v>
      </c>
      <c r="T596" s="46">
        <f>IFERROR(Y301*1,"0")+IFERROR(Y305*1,"0")+IFERROR(Y306*1,"0")</f>
        <v>245.70000000000002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405.59999999999997</v>
      </c>
      <c r="V596" s="46">
        <f>IFERROR(Y357*1,"0")+IFERROR(Y361*1,"0")+IFERROR(Y362*1,"0")+IFERROR(Y363*1,"0")</f>
        <v>683.7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4931.3999999999996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95.4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304.20000000000005</v>
      </c>
      <c r="Z596" s="46">
        <f>IFERROR(Y462*1,"0")+IFERROR(Y466*1,"0")+IFERROR(Y467*1,"0")+IFERROR(Y468*1,"0")+IFERROR(Y469*1,"0")+IFERROR(Y470*1,"0")+IFERROR(Y471*1,"0")+IFERROR(Y475*1,"0")</f>
        <v>45.96</v>
      </c>
      <c r="AA596" s="46">
        <f>IFERROR(Y480*1,"0")+IFERROR(Y481*1,"0")+IFERROR(Y482*1,"0")</f>
        <v>21.599999999999998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1324.08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1044.3599999999999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00,00"/>
        <filter val="1 152,00"/>
        <filter val="1 237,00"/>
        <filter val="1 300,00"/>
        <filter val="1 500,00"/>
        <filter val="10,00"/>
        <filter val="100,00"/>
        <filter val="107,78"/>
        <filter val="11,90"/>
        <filter val="115,38"/>
        <filter val="115,98"/>
        <filter val="116,67"/>
        <filter val="12,80"/>
        <filter val="12,82"/>
        <filter val="120,00"/>
        <filter val="122,86"/>
        <filter val="124,07"/>
        <filter val="125,00"/>
        <filter val="127,80"/>
        <filter val="128,04"/>
        <filter val="130,00"/>
        <filter val="138,00"/>
        <filter val="140,00"/>
        <filter val="15,00"/>
        <filter val="16 990,80"/>
        <filter val="16,67"/>
        <filter val="18 101,52"/>
        <filter val="18 951,52"/>
        <filter val="18,00"/>
        <filter val="180,00"/>
        <filter val="189,29"/>
        <filter val="2,00"/>
        <filter val="2,50"/>
        <filter val="2,56"/>
        <filter val="2,80"/>
        <filter val="20,00"/>
        <filter val="200,00"/>
        <filter val="210,00"/>
        <filter val="225,00"/>
        <filter val="23,33"/>
        <filter val="24,00"/>
        <filter val="245,00"/>
        <filter val="250,00"/>
        <filter val="256,33"/>
        <filter val="260,00"/>
        <filter val="28,00"/>
        <filter val="280,00"/>
        <filter val="290,00"/>
        <filter val="292,00"/>
        <filter val="3 605,45"/>
        <filter val="3 815,00"/>
        <filter val="3,30"/>
        <filter val="30,95"/>
        <filter val="300,00"/>
        <filter val="307,14"/>
        <filter val="31,25"/>
        <filter val="316,67"/>
        <filter val="320,00"/>
        <filter val="330,00"/>
        <filter val="34"/>
        <filter val="350,00"/>
        <filter val="360,00"/>
        <filter val="37,88"/>
        <filter val="4,05"/>
        <filter val="40,00"/>
        <filter val="400,00"/>
        <filter val="405,00"/>
        <filter val="42,00"/>
        <filter val="425,00"/>
        <filter val="46,20"/>
        <filter val="461,90"/>
        <filter val="48,00"/>
        <filter val="480,00"/>
        <filter val="495,00"/>
        <filter val="5,00"/>
        <filter val="5,83"/>
        <filter val="50,00"/>
        <filter val="51,28"/>
        <filter val="525,00"/>
        <filter val="54,00"/>
        <filter val="540,00"/>
        <filter val="546,00"/>
        <filter val="548,00"/>
        <filter val="6,00"/>
        <filter val="6,02"/>
        <filter val="60,00"/>
        <filter val="630,00"/>
        <filter val="64,00"/>
        <filter val="64,81"/>
        <filter val="66,67"/>
        <filter val="660,00"/>
        <filter val="665,00"/>
        <filter val="68,52"/>
        <filter val="70,00"/>
        <filter val="700,00"/>
        <filter val="730,00"/>
        <filter val="735,00"/>
        <filter val="75,00"/>
        <filter val="77,78"/>
        <filter val="8,00"/>
        <filter val="82,50"/>
        <filter val="84,00"/>
        <filter val="9,45"/>
        <filter val="9,52"/>
        <filter val="90,00"/>
        <filter val="900,00"/>
        <filter val="92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