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B7F529-B8A6-4B83-B612-F31E8A8BA8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Y365" i="1" s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Y326" i="1" s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Y271" i="1" s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Y251" i="1" s="1"/>
  <c r="P243" i="1"/>
  <c r="BP242" i="1"/>
  <c r="BO242" i="1"/>
  <c r="BN242" i="1"/>
  <c r="BM242" i="1"/>
  <c r="Z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O186" i="1"/>
  <c r="BM186" i="1"/>
  <c r="Y186" i="1"/>
  <c r="BP186" i="1" s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0" i="1" s="1"/>
  <c r="BO22" i="1"/>
  <c r="BM22" i="1"/>
  <c r="X587" i="1" s="1"/>
  <c r="Y22" i="1"/>
  <c r="P22" i="1"/>
  <c r="H10" i="1"/>
  <c r="A9" i="1"/>
  <c r="F10" i="1" s="1"/>
  <c r="D7" i="1"/>
  <c r="Q6" i="1"/>
  <c r="P2" i="1"/>
  <c r="BP225" i="1" l="1"/>
  <c r="BN225" i="1"/>
  <c r="Z225" i="1"/>
  <c r="BP246" i="1"/>
  <c r="BN246" i="1"/>
  <c r="Z246" i="1"/>
  <c r="BP270" i="1"/>
  <c r="BN270" i="1"/>
  <c r="Z270" i="1"/>
  <c r="BP314" i="1"/>
  <c r="BN314" i="1"/>
  <c r="Z314" i="1"/>
  <c r="BP339" i="1"/>
  <c r="BN339" i="1"/>
  <c r="Z339" i="1"/>
  <c r="BP382" i="1"/>
  <c r="BN382" i="1"/>
  <c r="Z382" i="1"/>
  <c r="BP386" i="1"/>
  <c r="BN386" i="1"/>
  <c r="Z386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3" i="1"/>
  <c r="BN443" i="1"/>
  <c r="Z443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Z28" i="1"/>
  <c r="BN28" i="1"/>
  <c r="Z56" i="1"/>
  <c r="BN56" i="1"/>
  <c r="Z71" i="1"/>
  <c r="BN71" i="1"/>
  <c r="Z72" i="1"/>
  <c r="BN72" i="1"/>
  <c r="Z86" i="1"/>
  <c r="BN86" i="1"/>
  <c r="Z103" i="1"/>
  <c r="BN103" i="1"/>
  <c r="Z120" i="1"/>
  <c r="BN120" i="1"/>
  <c r="Z136" i="1"/>
  <c r="BN136" i="1"/>
  <c r="Z158" i="1"/>
  <c r="BN158" i="1"/>
  <c r="Y161" i="1"/>
  <c r="H596" i="1"/>
  <c r="Z179" i="1"/>
  <c r="BN179" i="1"/>
  <c r="Z180" i="1"/>
  <c r="BN180" i="1"/>
  <c r="Z192" i="1"/>
  <c r="BN192" i="1"/>
  <c r="Z211" i="1"/>
  <c r="BN211" i="1"/>
  <c r="BP215" i="1"/>
  <c r="BN215" i="1"/>
  <c r="Z215" i="1"/>
  <c r="BP235" i="1"/>
  <c r="BN235" i="1"/>
  <c r="Z235" i="1"/>
  <c r="BP259" i="1"/>
  <c r="BN259" i="1"/>
  <c r="Z259" i="1"/>
  <c r="BP289" i="1"/>
  <c r="BN289" i="1"/>
  <c r="Z289" i="1"/>
  <c r="BP329" i="1"/>
  <c r="BN329" i="1"/>
  <c r="Z329" i="1"/>
  <c r="BP370" i="1"/>
  <c r="BN370" i="1"/>
  <c r="Z370" i="1"/>
  <c r="BP406" i="1"/>
  <c r="BN406" i="1"/>
  <c r="Z406" i="1"/>
  <c r="BP436" i="1"/>
  <c r="BN436" i="1"/>
  <c r="Z436" i="1"/>
  <c r="BP469" i="1"/>
  <c r="BN469" i="1"/>
  <c r="Z469" i="1"/>
  <c r="BP501" i="1"/>
  <c r="BN501" i="1"/>
  <c r="Z501" i="1"/>
  <c r="Y560" i="1"/>
  <c r="Y559" i="1"/>
  <c r="BP557" i="1"/>
  <c r="BN557" i="1"/>
  <c r="Z557" i="1"/>
  <c r="Y231" i="1"/>
  <c r="Y389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59" i="1"/>
  <c r="Y458" i="1"/>
  <c r="BP457" i="1"/>
  <c r="BN457" i="1"/>
  <c r="Z457" i="1"/>
  <c r="Z458" i="1" s="1"/>
  <c r="BN462" i="1"/>
  <c r="Z462" i="1"/>
  <c r="Z463" i="1" s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B596" i="1"/>
  <c r="X588" i="1"/>
  <c r="X589" i="1" s="1"/>
  <c r="X586" i="1"/>
  <c r="Z26" i="1"/>
  <c r="BN26" i="1"/>
  <c r="BP26" i="1"/>
  <c r="Z30" i="1"/>
  <c r="BN30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5" i="1"/>
  <c r="Z113" i="1"/>
  <c r="BN113" i="1"/>
  <c r="F596" i="1"/>
  <c r="Z122" i="1"/>
  <c r="BN122" i="1"/>
  <c r="Y130" i="1"/>
  <c r="Z134" i="1"/>
  <c r="BN134" i="1"/>
  <c r="Z138" i="1"/>
  <c r="BN138" i="1"/>
  <c r="Y144" i="1"/>
  <c r="Z154" i="1"/>
  <c r="BN154" i="1"/>
  <c r="Y160" i="1"/>
  <c r="Z165" i="1"/>
  <c r="BN165" i="1"/>
  <c r="Y176" i="1"/>
  <c r="Z173" i="1"/>
  <c r="BN173" i="1"/>
  <c r="Z186" i="1"/>
  <c r="BN186" i="1"/>
  <c r="Y195" i="1"/>
  <c r="Z190" i="1"/>
  <c r="BN190" i="1"/>
  <c r="Z199" i="1"/>
  <c r="BN199" i="1"/>
  <c r="Y205" i="1"/>
  <c r="Z209" i="1"/>
  <c r="BN209" i="1"/>
  <c r="Z213" i="1"/>
  <c r="BN213" i="1"/>
  <c r="Z219" i="1"/>
  <c r="BN219" i="1"/>
  <c r="BP219" i="1"/>
  <c r="Y230" i="1"/>
  <c r="Z223" i="1"/>
  <c r="BN223" i="1"/>
  <c r="Z227" i="1"/>
  <c r="BN227" i="1"/>
  <c r="Z233" i="1"/>
  <c r="BN233" i="1"/>
  <c r="BP233" i="1"/>
  <c r="Y238" i="1"/>
  <c r="Z237" i="1"/>
  <c r="BN237" i="1"/>
  <c r="Z244" i="1"/>
  <c r="BN244" i="1"/>
  <c r="Z248" i="1"/>
  <c r="BN248" i="1"/>
  <c r="M596" i="1"/>
  <c r="Z257" i="1"/>
  <c r="BN257" i="1"/>
  <c r="Z261" i="1"/>
  <c r="BN261" i="1"/>
  <c r="Z268" i="1"/>
  <c r="BN268" i="1"/>
  <c r="Z275" i="1"/>
  <c r="Z276" i="1" s="1"/>
  <c r="BN275" i="1"/>
  <c r="BP275" i="1"/>
  <c r="Y276" i="1"/>
  <c r="Z280" i="1"/>
  <c r="BN280" i="1"/>
  <c r="Y283" i="1"/>
  <c r="Z287" i="1"/>
  <c r="BN287" i="1"/>
  <c r="Y292" i="1"/>
  <c r="Z291" i="1"/>
  <c r="BN291" i="1"/>
  <c r="Y307" i="1"/>
  <c r="Z312" i="1"/>
  <c r="BN312" i="1"/>
  <c r="Z317" i="1"/>
  <c r="BN317" i="1"/>
  <c r="Z323" i="1"/>
  <c r="BN323" i="1"/>
  <c r="Z331" i="1"/>
  <c r="BN331" i="1"/>
  <c r="Z337" i="1"/>
  <c r="BN337" i="1"/>
  <c r="Y340" i="1"/>
  <c r="Z345" i="1"/>
  <c r="BN345" i="1"/>
  <c r="Z362" i="1"/>
  <c r="BN362" i="1"/>
  <c r="Z372" i="1"/>
  <c r="BN372" i="1"/>
  <c r="Z376" i="1"/>
  <c r="BN376" i="1"/>
  <c r="Z388" i="1"/>
  <c r="BN388" i="1"/>
  <c r="Y394" i="1"/>
  <c r="Z400" i="1"/>
  <c r="BN400" i="1"/>
  <c r="Y41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71" i="1"/>
  <c r="BN471" i="1"/>
  <c r="Z471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Y449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Z149" i="1"/>
  <c r="BN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Z181" i="1" s="1"/>
  <c r="BN178" i="1"/>
  <c r="BP178" i="1"/>
  <c r="BP189" i="1"/>
  <c r="BN189" i="1"/>
  <c r="Z189" i="1"/>
  <c r="BP193" i="1"/>
  <c r="BN193" i="1"/>
  <c r="Z193" i="1"/>
  <c r="J596" i="1"/>
  <c r="Y200" i="1"/>
  <c r="Y201" i="1"/>
  <c r="BP198" i="1"/>
  <c r="BN198" i="1"/>
  <c r="Z198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Y168" i="1"/>
  <c r="Y181" i="1"/>
  <c r="BP187" i="1"/>
  <c r="BN187" i="1"/>
  <c r="Z187" i="1"/>
  <c r="Z194" i="1" s="1"/>
  <c r="BP191" i="1"/>
  <c r="BN191" i="1"/>
  <c r="Z191" i="1"/>
  <c r="I596" i="1"/>
  <c r="Y194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BN220" i="1"/>
  <c r="BP220" i="1"/>
  <c r="Z222" i="1"/>
  <c r="BN222" i="1"/>
  <c r="Z224" i="1"/>
  <c r="BN224" i="1"/>
  <c r="Z226" i="1"/>
  <c r="BN226" i="1"/>
  <c r="Z228" i="1"/>
  <c r="BN228" i="1"/>
  <c r="Z234" i="1"/>
  <c r="BN234" i="1"/>
  <c r="BP234" i="1"/>
  <c r="Z236" i="1"/>
  <c r="BN236" i="1"/>
  <c r="K596" i="1"/>
  <c r="Z243" i="1"/>
  <c r="Z250" i="1" s="1"/>
  <c r="BN243" i="1"/>
  <c r="BP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Z267" i="1"/>
  <c r="BN267" i="1"/>
  <c r="BP267" i="1"/>
  <c r="Z269" i="1"/>
  <c r="BN269" i="1"/>
  <c r="Y272" i="1"/>
  <c r="Y277" i="1"/>
  <c r="Q596" i="1"/>
  <c r="Z281" i="1"/>
  <c r="BN281" i="1"/>
  <c r="BP281" i="1"/>
  <c r="Y284" i="1"/>
  <c r="R596" i="1"/>
  <c r="Z288" i="1"/>
  <c r="Z292" i="1" s="1"/>
  <c r="BN288" i="1"/>
  <c r="BP288" i="1"/>
  <c r="Z290" i="1"/>
  <c r="BN290" i="1"/>
  <c r="Y293" i="1"/>
  <c r="Y298" i="1"/>
  <c r="T596" i="1"/>
  <c r="Y303" i="1"/>
  <c r="Z306" i="1"/>
  <c r="Z307" i="1" s="1"/>
  <c r="BN306" i="1"/>
  <c r="BP306" i="1"/>
  <c r="Z311" i="1"/>
  <c r="BN311" i="1"/>
  <c r="Z313" i="1"/>
  <c r="BN313" i="1"/>
  <c r="Z315" i="1"/>
  <c r="BN315" i="1"/>
  <c r="BP316" i="1"/>
  <c r="BN316" i="1"/>
  <c r="Z316" i="1"/>
  <c r="Y325" i="1"/>
  <c r="BP324" i="1"/>
  <c r="BN324" i="1"/>
  <c r="Z324" i="1"/>
  <c r="Y335" i="1"/>
  <c r="BP328" i="1"/>
  <c r="BN328" i="1"/>
  <c r="Z328" i="1"/>
  <c r="BP332" i="1"/>
  <c r="BN332" i="1"/>
  <c r="Z332" i="1"/>
  <c r="Y341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90" i="1"/>
  <c r="BP393" i="1"/>
  <c r="BN393" i="1"/>
  <c r="Z393" i="1"/>
  <c r="Z394" i="1" s="1"/>
  <c r="Y395" i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Y262" i="1"/>
  <c r="U596" i="1"/>
  <c r="Y319" i="1"/>
  <c r="Y318" i="1"/>
  <c r="BP322" i="1"/>
  <c r="BN322" i="1"/>
  <c r="Z322" i="1"/>
  <c r="BP330" i="1"/>
  <c r="BN330" i="1"/>
  <c r="Z330" i="1"/>
  <c r="Y334" i="1"/>
  <c r="BP338" i="1"/>
  <c r="BN338" i="1"/>
  <c r="Z338" i="1"/>
  <c r="Z340" i="1" s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Z596" i="1"/>
  <c r="Y472" i="1"/>
  <c r="BP481" i="1"/>
  <c r="BN481" i="1"/>
  <c r="Z481" i="1"/>
  <c r="Y483" i="1"/>
  <c r="BP512" i="1"/>
  <c r="BN512" i="1"/>
  <c r="Z512" i="1"/>
  <c r="Y516" i="1"/>
  <c r="BP520" i="1"/>
  <c r="BN520" i="1"/>
  <c r="Z520" i="1"/>
  <c r="Y522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02" i="1" l="1"/>
  <c r="Z522" i="1"/>
  <c r="Z483" i="1"/>
  <c r="Z364" i="1"/>
  <c r="Z383" i="1"/>
  <c r="Z283" i="1"/>
  <c r="Z200" i="1"/>
  <c r="Z572" i="1"/>
  <c r="Z559" i="1"/>
  <c r="Z449" i="1"/>
  <c r="Z415" i="1"/>
  <c r="Z107" i="1"/>
  <c r="Z88" i="1"/>
  <c r="Z36" i="1"/>
  <c r="Z545" i="1"/>
  <c r="Z472" i="1"/>
  <c r="Z325" i="1"/>
  <c r="Z271" i="1"/>
  <c r="Z238" i="1"/>
  <c r="Z230" i="1"/>
  <c r="Z216" i="1"/>
  <c r="Z139" i="1"/>
  <c r="Z115" i="1"/>
  <c r="Z74" i="1"/>
  <c r="Z59" i="1"/>
  <c r="Z566" i="1"/>
  <c r="Z402" i="1"/>
  <c r="Y590" i="1"/>
  <c r="Y587" i="1"/>
  <c r="Z538" i="1"/>
  <c r="Z554" i="1"/>
  <c r="Z516" i="1"/>
  <c r="Z378" i="1"/>
  <c r="Z353" i="1"/>
  <c r="Z347" i="1"/>
  <c r="Z334" i="1"/>
  <c r="Z318" i="1"/>
  <c r="Z262" i="1"/>
  <c r="Z130" i="1"/>
  <c r="Z124" i="1"/>
  <c r="Y588" i="1"/>
  <c r="Z175" i="1"/>
  <c r="Z167" i="1"/>
  <c r="Y586" i="1"/>
  <c r="Z591" i="1" l="1"/>
  <c r="Y589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<sst xmlns="http://schemas.openxmlformats.org/spreadsheetml/2006/main" count="2404" uniqueCount="765">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</sst>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45530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0.41666666666666669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12</v>
      </c>
      <c r="Y54" s="375">
        <f t="shared" si="6"/>
        <v>21.6</v>
      </c>
      <c r="Z54" s="36">
        <f>IFERROR(IF(Y54=0,"",ROUNDUP(Y54/H54,0)*0.02175),"")</f>
        <v>4.3499999999999997E-2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12.533333333333331</v>
      </c>
      <c r="BN54" s="64">
        <f t="shared" si="8"/>
        <v>22.56</v>
      </c>
      <c r="BO54" s="64">
        <f t="shared" si="9"/>
        <v>1.9841269841269837E-2</v>
      </c>
      <c r="BP54" s="64">
        <f t="shared" si="10"/>
        <v>3.5714285714285712E-2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1.1111111111111109</v>
      </c>
      <c r="Y59" s="376">
        <f>IFERROR(Y53/H53,"0")+IFERROR(Y54/H54,"0")+IFERROR(Y55/H55,"0")+IFERROR(Y56/H56,"0")+IFERROR(Y57/H57,"0")+IFERROR(Y58/H58,"0")</f>
        <v>2</v>
      </c>
      <c r="Z59" s="376">
        <f>IFERROR(IF(Z53="",0,Z53),"0")+IFERROR(IF(Z54="",0,Z54),"0")+IFERROR(IF(Z55="",0,Z55),"0")+IFERROR(IF(Z56="",0,Z56),"0")+IFERROR(IF(Z57="",0,Z57),"0")+IFERROR(IF(Z58="",0,Z58),"0")</f>
        <v>4.3499999999999997E-2</v>
      </c>
      <c r="AA59" s="377"/>
      <c r="AB59" s="377"/>
      <c r="AC59" s="377"/>
    </row>
    <row r="60" spans="1:68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12</v>
      </c>
      <c r="Y60" s="376">
        <f>IFERROR(SUM(Y53:Y58),"0")</f>
        <v>21.6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4</v>
      </c>
      <c r="Y72" s="375">
        <f t="shared" si="11"/>
        <v>4</v>
      </c>
      <c r="Z72" s="36">
        <f>IFERROR(IF(Y72=0,"",ROUNDUP(Y72/H72,0)*0.00937),"")</f>
        <v>9.3699999999999999E-3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4.24</v>
      </c>
      <c r="BN72" s="64">
        <f t="shared" si="13"/>
        <v>4.24</v>
      </c>
      <c r="BO72" s="64">
        <f t="shared" si="14"/>
        <v>8.3333333333333332E-3</v>
      </c>
      <c r="BP72" s="64">
        <f t="shared" si="15"/>
        <v>8.3333333333333332E-3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</v>
      </c>
      <c r="Y74" s="376">
        <f>IFERROR(Y68/H68,"0")+IFERROR(Y69/H69,"0")+IFERROR(Y70/H70,"0")+IFERROR(Y71/H71,"0")+IFERROR(Y72/H72,"0")+IFERROR(Y73/H73,"0")</f>
        <v>1</v>
      </c>
      <c r="Z74" s="376">
        <f>IFERROR(IF(Z68="",0,Z68),"0")+IFERROR(IF(Z69="",0,Z69),"0")+IFERROR(IF(Z70="",0,Z70),"0")+IFERROR(IF(Z71="",0,Z71),"0")+IFERROR(IF(Z72="",0,Z72),"0")+IFERROR(IF(Z73="",0,Z73),"0")</f>
        <v>9.3699999999999999E-3</v>
      </c>
      <c r="AA74" s="377"/>
      <c r="AB74" s="377"/>
      <c r="AC74" s="377"/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</v>
      </c>
      <c r="Y75" s="376">
        <f>IFERROR(SUM(Y68:Y73),"0")</f>
        <v>4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10</v>
      </c>
      <c r="Y77" s="375">
        <f>IFERROR(IF(X77="",0,CEILING((X77/$H77),1)*$H77),"")</f>
        <v>10.8</v>
      </c>
      <c r="Z77" s="36">
        <f>IFERROR(IF(Y77=0,"",ROUNDUP(Y77/H77,0)*0.02175),"")</f>
        <v>2.1749999999999999E-2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10.444444444444443</v>
      </c>
      <c r="BN77" s="64">
        <f>IFERROR(Y77*I77/H77,"0")</f>
        <v>11.28</v>
      </c>
      <c r="BO77" s="64">
        <f>IFERROR(1/J77*(X77/H77),"0")</f>
        <v>1.653439153439153E-2</v>
      </c>
      <c r="BP77" s="64">
        <f>IFERROR(1/J77*(Y77/H77),"0")</f>
        <v>1.7857142857142856E-2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0.92592592592592582</v>
      </c>
      <c r="Y79" s="376">
        <f>IFERROR(Y77/H77,"0")+IFERROR(Y78/H78,"0")</f>
        <v>1</v>
      </c>
      <c r="Z79" s="376">
        <f>IFERROR(IF(Z77="",0,Z77),"0")+IFERROR(IF(Z78="",0,Z78),"0")</f>
        <v>2.1749999999999999E-2</v>
      </c>
      <c r="AA79" s="377"/>
      <c r="AB79" s="377"/>
      <c r="AC79" s="377"/>
    </row>
    <row r="80" spans="1:68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10</v>
      </c>
      <c r="Y80" s="376">
        <f>IFERROR(SUM(Y77:Y78),"0")</f>
        <v>10.8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30</v>
      </c>
      <c r="Y111" s="375">
        <f>IFERROR(IF(X111="",0,CEILING((X111/$H111),1)*$H111),"")</f>
        <v>33.6</v>
      </c>
      <c r="Z111" s="36">
        <f>IFERROR(IF(Y111=0,"",ROUNDUP(Y111/H111,0)*0.02175),"")</f>
        <v>8.6999999999999994E-2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32.014285714285712</v>
      </c>
      <c r="BN111" s="64">
        <f>IFERROR(Y111*I111/H111,"0")</f>
        <v>35.856000000000002</v>
      </c>
      <c r="BO111" s="64">
        <f>IFERROR(1/J111*(X111/H111),"0")</f>
        <v>6.377551020408162E-2</v>
      </c>
      <c r="BP111" s="64">
        <f>IFERROR(1/J111*(Y111/H111),"0")</f>
        <v>7.1428571428571425E-2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3.5714285714285712</v>
      </c>
      <c r="Y115" s="376">
        <f>IFERROR(Y110/H110,"0")+IFERROR(Y111/H111,"0")+IFERROR(Y112/H112,"0")+IFERROR(Y113/H113,"0")+IFERROR(Y114/H114,"0")</f>
        <v>4</v>
      </c>
      <c r="Z115" s="376">
        <f>IFERROR(IF(Z110="",0,Z110),"0")+IFERROR(IF(Z111="",0,Z111),"0")+IFERROR(IF(Z112="",0,Z112),"0")+IFERROR(IF(Z113="",0,Z113),"0")+IFERROR(IF(Z114="",0,Z114),"0")</f>
        <v>8.6999999999999994E-2</v>
      </c>
      <c r="AA115" s="377"/>
      <c r="AB115" s="377"/>
      <c r="AC115" s="377"/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30</v>
      </c>
      <c r="Y116" s="376">
        <f>IFERROR(SUM(Y110:Y114),"0")</f>
        <v>33.6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62</v>
      </c>
      <c r="Y186" s="375">
        <f t="shared" ref="Y186:Y193" si="26">IFERROR(IF(X186="",0,CEILING((X186/$H186),1)*$H186),"")</f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65.838095238095235</v>
      </c>
      <c r="BN186" s="64">
        <f t="shared" ref="BN186:BN193" si="28">IFERROR(Y186*I186/H186,"0")</f>
        <v>66.900000000000006</v>
      </c>
      <c r="BO186" s="64">
        <f t="shared" ref="BO186:BO193" si="29">IFERROR(1/J186*(X186/H186),"0")</f>
        <v>9.4627594627594624E-2</v>
      </c>
      <c r="BP186" s="64">
        <f t="shared" ref="BP186:BP193" si="30">IFERROR(1/J186*(Y186/H186),"0")</f>
        <v>9.6153846153846145E-2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64</v>
      </c>
      <c r="Y188" s="375">
        <f t="shared" si="26"/>
        <v>67.2</v>
      </c>
      <c r="Z188" s="36">
        <f>IFERROR(IF(Y188=0,"",ROUNDUP(Y188/H188,0)*0.00753),"")</f>
        <v>0.12048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67.047619047619051</v>
      </c>
      <c r="BN188" s="64">
        <f t="shared" si="28"/>
        <v>70.400000000000006</v>
      </c>
      <c r="BO188" s="64">
        <f t="shared" si="29"/>
        <v>9.7680097680097666E-2</v>
      </c>
      <c r="BP188" s="64">
        <f t="shared" si="30"/>
        <v>0.10256410256410256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11</v>
      </c>
      <c r="Y189" s="375">
        <f t="shared" si="26"/>
        <v>12.600000000000001</v>
      </c>
      <c r="Z189" s="36">
        <f>IFERROR(IF(Y189=0,"",ROUNDUP(Y189/H189,0)*0.00502),"")</f>
        <v>3.0120000000000001E-2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11.68095238095238</v>
      </c>
      <c r="BN189" s="64">
        <f t="shared" si="28"/>
        <v>13.38</v>
      </c>
      <c r="BO189" s="64">
        <f t="shared" si="29"/>
        <v>2.2385022385022386E-2</v>
      </c>
      <c r="BP189" s="64">
        <f t="shared" si="30"/>
        <v>2.5641025641025644E-2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4</v>
      </c>
      <c r="Y191" s="375">
        <f t="shared" si="26"/>
        <v>4.2</v>
      </c>
      <c r="Z191" s="36">
        <f>IFERROR(IF(Y191=0,"",ROUNDUP(Y191/H191,0)*0.00502),"")</f>
        <v>1.004E-2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4.1904761904761907</v>
      </c>
      <c r="BN191" s="64">
        <f t="shared" si="28"/>
        <v>4.4000000000000004</v>
      </c>
      <c r="BO191" s="64">
        <f t="shared" si="29"/>
        <v>8.1400081400081412E-3</v>
      </c>
      <c r="BP191" s="64">
        <f t="shared" si="30"/>
        <v>8.5470085470085479E-3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37.142857142857146</v>
      </c>
      <c r="Y194" s="376">
        <f>IFERROR(Y186/H186,"0")+IFERROR(Y187/H187,"0")+IFERROR(Y188/H188,"0")+IFERROR(Y189/H189,"0")+IFERROR(Y190/H190,"0")+IFERROR(Y191/H191,"0")+IFERROR(Y192/H192,"0")+IFERROR(Y193/H193,"0")</f>
        <v>39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0.27359</v>
      </c>
      <c r="AA194" s="377"/>
      <c r="AB194" s="377"/>
      <c r="AC194" s="377"/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141</v>
      </c>
      <c r="Y195" s="376">
        <f>IFERROR(SUM(Y186:Y193),"0")</f>
        <v>146.99999999999997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19</v>
      </c>
      <c r="Y209" s="375">
        <f t="shared" si="31"/>
        <v>21.6</v>
      </c>
      <c r="Z209" s="36">
        <f>IFERROR(IF(Y209=0,"",ROUNDUP(Y209/H209,0)*0.00937),"")</f>
        <v>3.7479999999999999E-2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19.738888888888887</v>
      </c>
      <c r="BN209" s="64">
        <f t="shared" si="33"/>
        <v>22.44</v>
      </c>
      <c r="BO209" s="64">
        <f t="shared" si="34"/>
        <v>2.9320987654320983E-2</v>
      </c>
      <c r="BP209" s="64">
        <f t="shared" si="35"/>
        <v>3.3333333333333333E-2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3.5185185185185182</v>
      </c>
      <c r="Y216" s="376">
        <f>IFERROR(Y208/H208,"0")+IFERROR(Y209/H209,"0")+IFERROR(Y210/H210,"0")+IFERROR(Y211/H211,"0")+IFERROR(Y212/H212,"0")+IFERROR(Y213/H213,"0")+IFERROR(Y214/H214,"0")+IFERROR(Y215/H215,"0")</f>
        <v>4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3.7479999999999999E-2</v>
      </c>
      <c r="AA216" s="377"/>
      <c r="AB216" s="377"/>
      <c r="AC216" s="377"/>
    </row>
    <row r="217" spans="1:68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19</v>
      </c>
      <c r="Y217" s="376">
        <f>IFERROR(SUM(Y208:Y215),"0")</f>
        <v>21.6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90</v>
      </c>
      <c r="Y223" s="375">
        <f t="shared" si="36"/>
        <v>91.2</v>
      </c>
      <c r="Z223" s="36">
        <f t="shared" ref="Z223:Z229" si="41">IFERROR(IF(Y223=0,"",ROUNDUP(Y223/H223,0)*0.00753),"")</f>
        <v>0.28614000000000001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100.875</v>
      </c>
      <c r="BN223" s="64">
        <f t="shared" si="38"/>
        <v>102.22</v>
      </c>
      <c r="BO223" s="64">
        <f t="shared" si="39"/>
        <v>0.24038461538461536</v>
      </c>
      <c r="BP223" s="64">
        <f t="shared" si="40"/>
        <v>0.24358974358974358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81</v>
      </c>
      <c r="Y225" s="375">
        <f t="shared" si="36"/>
        <v>81.599999999999994</v>
      </c>
      <c r="Z225" s="36">
        <f t="shared" si="41"/>
        <v>0.25602000000000003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90.18</v>
      </c>
      <c r="BN225" s="64">
        <f t="shared" si="38"/>
        <v>90.847999999999999</v>
      </c>
      <c r="BO225" s="64">
        <f t="shared" si="39"/>
        <v>0.21634615384615383</v>
      </c>
      <c r="BP225" s="64">
        <f t="shared" si="40"/>
        <v>0.21794871794871795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75</v>
      </c>
      <c r="Y226" s="375">
        <f t="shared" si="36"/>
        <v>76.8</v>
      </c>
      <c r="Z226" s="36">
        <f t="shared" si="41"/>
        <v>0.24096000000000001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83.5</v>
      </c>
      <c r="BN226" s="64">
        <f t="shared" si="38"/>
        <v>85.504000000000005</v>
      </c>
      <c r="BO226" s="64">
        <f t="shared" si="39"/>
        <v>0.2003205128205128</v>
      </c>
      <c r="BP226" s="64">
        <f t="shared" si="40"/>
        <v>0.20512820512820512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20</v>
      </c>
      <c r="Y228" s="375">
        <f t="shared" si="36"/>
        <v>21.599999999999998</v>
      </c>
      <c r="Z228" s="36">
        <f t="shared" si="41"/>
        <v>6.7769999999999997E-2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22.266666666666669</v>
      </c>
      <c r="BN228" s="64">
        <f t="shared" si="38"/>
        <v>24.047999999999998</v>
      </c>
      <c r="BO228" s="64">
        <f t="shared" si="39"/>
        <v>5.3418803418803423E-2</v>
      </c>
      <c r="BP228" s="64">
        <f t="shared" si="40"/>
        <v>5.7692307692307689E-2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110.83333333333333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113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0.85089000000000004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266</v>
      </c>
      <c r="Y231" s="376">
        <f>IFERROR(SUM(Y219:Y229),"0")</f>
        <v>271.20000000000005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26</v>
      </c>
      <c r="Y245" s="375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27.075862068965517</v>
      </c>
      <c r="BN245" s="64">
        <f t="shared" si="44"/>
        <v>36.239999999999995</v>
      </c>
      <c r="BO245" s="64">
        <f t="shared" si="45"/>
        <v>4.0024630541871921E-2</v>
      </c>
      <c r="BP245" s="64">
        <f t="shared" si="46"/>
        <v>5.3571428571428568E-2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8</v>
      </c>
      <c r="Y249" s="375">
        <f t="shared" si="42"/>
        <v>8</v>
      </c>
      <c r="Z249" s="36">
        <f>IFERROR(IF(Y249=0,"",ROUNDUP(Y249/H249,0)*0.00937),"")</f>
        <v>1.874E-2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8.48</v>
      </c>
      <c r="BN249" s="64">
        <f t="shared" si="44"/>
        <v>8.48</v>
      </c>
      <c r="BO249" s="64">
        <f t="shared" si="45"/>
        <v>1.6666666666666666E-2</v>
      </c>
      <c r="BP249" s="64">
        <f t="shared" si="46"/>
        <v>1.6666666666666666E-2</v>
      </c>
    </row>
    <row r="250" spans="1:68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4.2413793103448274</v>
      </c>
      <c r="Y250" s="376">
        <f>IFERROR(Y242/H242,"0")+IFERROR(Y243/H243,"0")+IFERROR(Y244/H244,"0")+IFERROR(Y245/H245,"0")+IFERROR(Y246/H246,"0")+IFERROR(Y247/H247,"0")+IFERROR(Y248/H248,"0")+IFERROR(Y249/H249,"0")</f>
        <v>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8.3990000000000009E-2</v>
      </c>
      <c r="AA250" s="377"/>
      <c r="AB250" s="377"/>
      <c r="AC250" s="377"/>
    </row>
    <row r="251" spans="1:68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34</v>
      </c>
      <c r="Y251" s="376">
        <f>IFERROR(SUM(Y242:Y249),"0")</f>
        <v>42.8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5</v>
      </c>
      <c r="Y321" s="375">
        <f>IFERROR(IF(X321="",0,CEILING((X321/$H321),1)*$H321),"")</f>
        <v>8.4</v>
      </c>
      <c r="Z321" s="36">
        <f>IFERROR(IF(Y321=0,"",ROUNDUP(Y321/H321,0)*0.00753),"")</f>
        <v>1.506E-2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5.3095238095238093</v>
      </c>
      <c r="BN321" s="64">
        <f>IFERROR(Y321*I321/H321,"0")</f>
        <v>8.92</v>
      </c>
      <c r="BO321" s="64">
        <f>IFERROR(1/J321*(X321/H321),"0")</f>
        <v>7.631257631257631E-3</v>
      </c>
      <c r="BP321" s="64">
        <f>IFERROR(1/J321*(Y321/H321),"0")</f>
        <v>1.282051282051282E-2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1.1904761904761905</v>
      </c>
      <c r="Y325" s="376">
        <f>IFERROR(Y321/H321,"0")+IFERROR(Y322/H322,"0")+IFERROR(Y323/H323,"0")+IFERROR(Y324/H324,"0")</f>
        <v>2</v>
      </c>
      <c r="Z325" s="376">
        <f>IFERROR(IF(Z321="",0,Z321),"0")+IFERROR(IF(Z322="",0,Z322),"0")+IFERROR(IF(Z323="",0,Z323),"0")+IFERROR(IF(Z324="",0,Z324),"0")</f>
        <v>1.506E-2</v>
      </c>
      <c r="AA325" s="377"/>
      <c r="AB325" s="377"/>
      <c r="AC325" s="377"/>
    </row>
    <row r="326" spans="1:68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5</v>
      </c>
      <c r="Y326" s="376">
        <f>IFERROR(SUM(Y321:Y324),"0")</f>
        <v>8.4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45</v>
      </c>
      <c r="Y338" s="375">
        <f>IFERROR(IF(X338="",0,CEILING((X338/$H338),1)*$H338),"")</f>
        <v>46.8</v>
      </c>
      <c r="Z338" s="36">
        <f>IFERROR(IF(Y338=0,"",ROUNDUP(Y338/H338,0)*0.02175),"")</f>
        <v>0.1305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48.253846153846162</v>
      </c>
      <c r="BN338" s="64">
        <f>IFERROR(Y338*I338/H338,"0")</f>
        <v>50.184000000000005</v>
      </c>
      <c r="BO338" s="64">
        <f>IFERROR(1/J338*(X338/H338),"0")</f>
        <v>0.10302197802197802</v>
      </c>
      <c r="BP338" s="64">
        <f>IFERROR(1/J338*(Y338/H338),"0")</f>
        <v>0.10714285714285714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5.7692307692307692</v>
      </c>
      <c r="Y340" s="376">
        <f>IFERROR(Y337/H337,"0")+IFERROR(Y338/H338,"0")+IFERROR(Y339/H339,"0")</f>
        <v>6</v>
      </c>
      <c r="Z340" s="376">
        <f>IFERROR(IF(Z337="",0,Z337),"0")+IFERROR(IF(Z338="",0,Z338),"0")+IFERROR(IF(Z339="",0,Z339),"0")</f>
        <v>0.1305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45</v>
      </c>
      <c r="Y341" s="376">
        <f>IFERROR(SUM(Y337:Y339),"0")</f>
        <v>46.8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2</v>
      </c>
      <c r="Y346" s="375">
        <f>IFERROR(IF(X346="",0,CEILING((X346/$H346),1)*$H346),"")</f>
        <v>2.5499999999999998</v>
      </c>
      <c r="Z346" s="36">
        <f>IFERROR(IF(Y346=0,"",ROUNDUP(Y346/H346,0)*0.00753),"")</f>
        <v>7.5300000000000002E-3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2.2745098039215685</v>
      </c>
      <c r="BN346" s="64">
        <f>IFERROR(Y346*I346/H346,"0")</f>
        <v>2.9</v>
      </c>
      <c r="BO346" s="64">
        <f>IFERROR(1/J346*(X346/H346),"0")</f>
        <v>5.0276520864756162E-3</v>
      </c>
      <c r="BP346" s="64">
        <f>IFERROR(1/J346*(Y346/H346),"0")</f>
        <v>6.41025641025641E-3</v>
      </c>
    </row>
    <row r="347" spans="1:68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0.78431372549019618</v>
      </c>
      <c r="Y347" s="376">
        <f>IFERROR(Y343/H343,"0")+IFERROR(Y344/H344,"0")+IFERROR(Y345/H345,"0")+IFERROR(Y346/H346,"0")</f>
        <v>1</v>
      </c>
      <c r="Z347" s="376">
        <f>IFERROR(IF(Z343="",0,Z343),"0")+IFERROR(IF(Z344="",0,Z344),"0")+IFERROR(IF(Z345="",0,Z345),"0")+IFERROR(IF(Z346="",0,Z346),"0")</f>
        <v>7.5300000000000002E-3</v>
      </c>
      <c r="AA347" s="377"/>
      <c r="AB347" s="377"/>
      <c r="AC347" s="377"/>
    </row>
    <row r="348" spans="1:68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</v>
      </c>
      <c r="Y348" s="376">
        <f>IFERROR(SUM(Y343:Y346),"0")</f>
        <v>2.5499999999999998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6</v>
      </c>
      <c r="Y357" s="375">
        <f>IFERROR(IF(X357="",0,CEILING((X357/$H357),1)*$H357),"")</f>
        <v>7.2</v>
      </c>
      <c r="Z357" s="36">
        <f>IFERROR(IF(Y357=0,"",ROUNDUP(Y357/H357,0)*0.00753),"")</f>
        <v>3.0120000000000001E-2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6.8266666666666662</v>
      </c>
      <c r="BN357" s="64">
        <f>IFERROR(Y357*I357/H357,"0")</f>
        <v>8.1920000000000002</v>
      </c>
      <c r="BO357" s="64">
        <f>IFERROR(1/J357*(X357/H357),"0")</f>
        <v>2.1367521367521364E-2</v>
      </c>
      <c r="BP357" s="64">
        <f>IFERROR(1/J357*(Y357/H357),"0")</f>
        <v>2.564102564102564E-2</v>
      </c>
    </row>
    <row r="358" spans="1:68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3.333333333333333</v>
      </c>
      <c r="Y358" s="376">
        <f>IFERROR(Y357/H357,"0")</f>
        <v>4</v>
      </c>
      <c r="Z358" s="376">
        <f>IFERROR(IF(Z357="",0,Z357),"0")</f>
        <v>3.0120000000000001E-2</v>
      </c>
      <c r="AA358" s="377"/>
      <c r="AB358" s="377"/>
      <c r="AC358" s="377"/>
    </row>
    <row r="359" spans="1:68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6</v>
      </c>
      <c r="Y359" s="376">
        <f>IFERROR(SUM(Y357:Y357),"0")</f>
        <v>7.2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hidden="1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938</v>
      </c>
      <c r="Y371" s="375">
        <f t="shared" si="62"/>
        <v>945</v>
      </c>
      <c r="Z371" s="36">
        <f>IFERROR(IF(Y371=0,"",ROUNDUP(Y371/H371,0)*0.02175),"")</f>
        <v>1.37025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968.01599999999996</v>
      </c>
      <c r="BN371" s="64">
        <f t="shared" si="64"/>
        <v>975.24</v>
      </c>
      <c r="BO371" s="64">
        <f t="shared" si="65"/>
        <v>1.3027777777777776</v>
      </c>
      <c r="BP371" s="64">
        <f t="shared" si="66"/>
        <v>1.3125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62.533333333333331</v>
      </c>
      <c r="Y378" s="376">
        <f>IFERROR(Y369/H369,"0")+IFERROR(Y370/H370,"0")+IFERROR(Y371/H371,"0")+IFERROR(Y372/H372,"0")+IFERROR(Y373/H373,"0")+IFERROR(Y374/H374,"0")+IFERROR(Y375/H375,"0")+IFERROR(Y376/H376,"0")+IFERROR(Y377/H377,"0")</f>
        <v>63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1.37025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938</v>
      </c>
      <c r="Y379" s="376">
        <f>IFERROR(SUM(Y369:Y377),"0")</f>
        <v>945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hidden="1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hidden="1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49</v>
      </c>
      <c r="Y410" s="375">
        <f>IFERROR(IF(X410="",0,CEILING((X410/$H410),1)*$H410),"")</f>
        <v>54.6</v>
      </c>
      <c r="Z410" s="36">
        <f>IFERROR(IF(Y410=0,"",ROUNDUP(Y410/H410,0)*0.02175),"")</f>
        <v>0.15225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52.543076923076924</v>
      </c>
      <c r="BN410" s="64">
        <f>IFERROR(Y410*I410/H410,"0")</f>
        <v>58.548000000000009</v>
      </c>
      <c r="BO410" s="64">
        <f>IFERROR(1/J410*(X410/H410),"0")</f>
        <v>0.11217948717948717</v>
      </c>
      <c r="BP410" s="64">
        <f>IFERROR(1/J410*(Y410/H410),"0")</f>
        <v>0.125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6.2820512820512819</v>
      </c>
      <c r="Y415" s="376">
        <f>IFERROR(Y410/H410,"0")+IFERROR(Y411/H411,"0")+IFERROR(Y412/H412,"0")+IFERROR(Y413/H413,"0")+IFERROR(Y414/H414,"0")</f>
        <v>7</v>
      </c>
      <c r="Z415" s="376">
        <f>IFERROR(IF(Z410="",0,Z410),"0")+IFERROR(IF(Z411="",0,Z411),"0")+IFERROR(IF(Z412="",0,Z412),"0")+IFERROR(IF(Z413="",0,Z413),"0")+IFERROR(IF(Z414="",0,Z414),"0")</f>
        <v>0.15225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49</v>
      </c>
      <c r="Y416" s="376">
        <f>IFERROR(SUM(Y410:Y414),"0")</f>
        <v>54.6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10</v>
      </c>
      <c r="Y429" s="375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10.547619047619046</v>
      </c>
      <c r="BN429" s="64">
        <f t="shared" si="69"/>
        <v>13.290000000000001</v>
      </c>
      <c r="BO429" s="64">
        <f t="shared" si="70"/>
        <v>1.5262515262515262E-2</v>
      </c>
      <c r="BP429" s="64">
        <f t="shared" si="71"/>
        <v>1.9230769230769232E-2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4</v>
      </c>
      <c r="Y444" s="375">
        <f t="shared" si="67"/>
        <v>4.2</v>
      </c>
      <c r="Z444" s="36">
        <f t="shared" si="72"/>
        <v>1.004E-2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4.2476190476190476</v>
      </c>
      <c r="BN444" s="64">
        <f t="shared" si="69"/>
        <v>4.46</v>
      </c>
      <c r="BO444" s="64">
        <f t="shared" si="70"/>
        <v>8.1400081400081412E-3</v>
      </c>
      <c r="BP444" s="64">
        <f t="shared" si="71"/>
        <v>8.5470085470085479E-3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4.2857142857142856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3.2629999999999999E-2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14</v>
      </c>
      <c r="Y450" s="376">
        <f>IFERROR(SUM(Y428:Y448),"0")</f>
        <v>16.8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34</v>
      </c>
      <c r="Y466" s="375">
        <f t="shared" ref="Y466:Y471" si="73">IFERROR(IF(X466="",0,CEILING((X466/$H466),1)*$H466),"")</f>
        <v>37.800000000000004</v>
      </c>
      <c r="Z466" s="36">
        <f>IFERROR(IF(Y466=0,"",ROUNDUP(Y466/H466,0)*0.00753),"")</f>
        <v>6.7769999999999997E-2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35.861904761904761</v>
      </c>
      <c r="BN466" s="64">
        <f t="shared" ref="BN466:BN471" si="75">IFERROR(Y466*I466/H466,"0")</f>
        <v>39.869999999999997</v>
      </c>
      <c r="BO466" s="64">
        <f t="shared" ref="BO466:BO471" si="76">IFERROR(1/J466*(X466/H466),"0")</f>
        <v>5.1892551892551889E-2</v>
      </c>
      <c r="BP466" s="64">
        <f t="shared" ref="BP466:BP471" si="77">IFERROR(1/J466*(Y466/H466),"0")</f>
        <v>5.7692307692307689E-2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8.0952380952380949</v>
      </c>
      <c r="Y472" s="376">
        <f>IFERROR(Y466/H466,"0")+IFERROR(Y467/H467,"0")+IFERROR(Y468/H468,"0")+IFERROR(Y469/H469,"0")+IFERROR(Y470/H470,"0")+IFERROR(Y471/H471,"0")</f>
        <v>9</v>
      </c>
      <c r="Z472" s="376">
        <f>IFERROR(IF(Z466="",0,Z466),"0")+IFERROR(IF(Z467="",0,Z467),"0")+IFERROR(IF(Z468="",0,Z468),"0")+IFERROR(IF(Z469="",0,Z469),"0")+IFERROR(IF(Z470="",0,Z470),"0")+IFERROR(IF(Z471="",0,Z471),"0")</f>
        <v>6.7769999999999997E-2</v>
      </c>
      <c r="AA472" s="377"/>
      <c r="AB472" s="377"/>
      <c r="AC472" s="377"/>
    </row>
    <row r="473" spans="1:68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34</v>
      </c>
      <c r="Y473" s="376">
        <f>IFERROR(SUM(Y466:Y471),"0")</f>
        <v>37.800000000000004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80</v>
      </c>
      <c r="Y496" s="375">
        <f t="shared" si="78"/>
        <v>84.48</v>
      </c>
      <c r="Z496" s="36">
        <f t="shared" si="79"/>
        <v>0.19136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85.454545454545453</v>
      </c>
      <c r="BN496" s="64">
        <f t="shared" si="81"/>
        <v>90.24</v>
      </c>
      <c r="BO496" s="64">
        <f t="shared" si="82"/>
        <v>0.14568764568764569</v>
      </c>
      <c r="BP496" s="64">
        <f t="shared" si="83"/>
        <v>0.15384615384615385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4</v>
      </c>
      <c r="Y500" s="375">
        <f t="shared" si="78"/>
        <v>4.8</v>
      </c>
      <c r="Z500" s="36">
        <f>IFERROR(IF(Y500=0,"",ROUNDUP(Y500/H500,0)*0.00753),"")</f>
        <v>1.506E-2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4.3333333333333339</v>
      </c>
      <c r="BN500" s="64">
        <f t="shared" si="81"/>
        <v>5.2</v>
      </c>
      <c r="BO500" s="64">
        <f t="shared" si="82"/>
        <v>1.0683760683760684E-2</v>
      </c>
      <c r="BP500" s="64">
        <f t="shared" si="83"/>
        <v>1.282051282051282E-2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16.818181818181817</v>
      </c>
      <c r="Y502" s="376">
        <f>IFERROR(Y493/H493,"0")+IFERROR(Y494/H494,"0")+IFERROR(Y495/H495,"0")+IFERROR(Y496/H496,"0")+IFERROR(Y497/H497,"0")+IFERROR(Y498/H498,"0")+IFERROR(Y499/H499,"0")+IFERROR(Y500/H500,"0")+IFERROR(Y501/H501,"0")</f>
        <v>18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0.20641999999999999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84</v>
      </c>
      <c r="Y503" s="376">
        <f>IFERROR(SUM(Y493:Y501),"0")</f>
        <v>89.28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46</v>
      </c>
      <c r="Y505" s="375">
        <f>IFERROR(IF(X505="",0,CEILING((X505/$H505),1)*$H505),"")</f>
        <v>47.52</v>
      </c>
      <c r="Z505" s="36">
        <f>IFERROR(IF(Y505=0,"",ROUNDUP(Y505/H505,0)*0.01196),"")</f>
        <v>0.10764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49.136363636363633</v>
      </c>
      <c r="BN505" s="64">
        <f>IFERROR(Y505*I505/H505,"0")</f>
        <v>50.760000000000005</v>
      </c>
      <c r="BO505" s="64">
        <f>IFERROR(1/J505*(X505/H505),"0")</f>
        <v>8.3770396270396258E-2</v>
      </c>
      <c r="BP505" s="64">
        <f>IFERROR(1/J505*(Y505/H505),"0")</f>
        <v>8.6538461538461536E-2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8.712121212121211</v>
      </c>
      <c r="Y507" s="376">
        <f>IFERROR(Y505/H505,"0")+IFERROR(Y506/H506,"0")</f>
        <v>9</v>
      </c>
      <c r="Z507" s="376">
        <f>IFERROR(IF(Z505="",0,Z505),"0")+IFERROR(IF(Z506="",0,Z506),"0")</f>
        <v>0.10764</v>
      </c>
      <c r="AA507" s="377"/>
      <c r="AB507" s="377"/>
      <c r="AC507" s="377"/>
    </row>
    <row r="508" spans="1:68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46</v>
      </c>
      <c r="Y508" s="376">
        <f>IFERROR(SUM(Y505:Y506),"0")</f>
        <v>47.52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17</v>
      </c>
      <c r="Y510" s="375">
        <f t="shared" ref="Y510:Y515" si="84">IFERROR(IF(X510="",0,CEILING((X510/$H510),1)*$H510),"")</f>
        <v>21.12</v>
      </c>
      <c r="Z510" s="36">
        <f>IFERROR(IF(Y510=0,"",ROUNDUP(Y510/H510,0)*0.01196),"")</f>
        <v>4.7840000000000001E-2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18.159090909090907</v>
      </c>
      <c r="BN510" s="64">
        <f t="shared" ref="BN510:BN515" si="86">IFERROR(Y510*I510/H510,"0")</f>
        <v>22.56</v>
      </c>
      <c r="BO510" s="64">
        <f t="shared" ref="BO510:BO515" si="87">IFERROR(1/J510*(X510/H510),"0")</f>
        <v>3.0958624708624712E-2</v>
      </c>
      <c r="BP510" s="64">
        <f t="shared" ref="BP510:BP515" si="88">IFERROR(1/J510*(Y510/H510),"0")</f>
        <v>3.8461538461538464E-2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28</v>
      </c>
      <c r="Y511" s="375">
        <f t="shared" si="84"/>
        <v>31.68</v>
      </c>
      <c r="Z511" s="36">
        <f>IFERROR(IF(Y511=0,"",ROUNDUP(Y511/H511,0)*0.01196),"")</f>
        <v>7.1760000000000004E-2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29.909090909090907</v>
      </c>
      <c r="BN511" s="64">
        <f t="shared" si="86"/>
        <v>33.839999999999996</v>
      </c>
      <c r="BO511" s="64">
        <f t="shared" si="87"/>
        <v>5.0990675990675992E-2</v>
      </c>
      <c r="BP511" s="64">
        <f t="shared" si="88"/>
        <v>5.7692307692307696E-2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8.5227272727272734</v>
      </c>
      <c r="Y516" s="376">
        <f>IFERROR(Y510/H510,"0")+IFERROR(Y511/H511,"0")+IFERROR(Y512/H512,"0")+IFERROR(Y513/H513,"0")+IFERROR(Y514/H514,"0")+IFERROR(Y515/H515,"0")</f>
        <v>10</v>
      </c>
      <c r="Z516" s="376">
        <f>IFERROR(IF(Z510="",0,Z510),"0")+IFERROR(IF(Z511="",0,Z511),"0")+IFERROR(IF(Z512="",0,Z512),"0")+IFERROR(IF(Z513="",0,Z513),"0")+IFERROR(IF(Z514="",0,Z514),"0")+IFERROR(IF(Z515="",0,Z515),"0")</f>
        <v>0.11960000000000001</v>
      </c>
      <c r="AA516" s="377"/>
      <c r="AB516" s="377"/>
      <c r="AC516" s="377"/>
    </row>
    <row r="517" spans="1:68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45</v>
      </c>
      <c r="Y517" s="376">
        <f>IFERROR(SUM(Y510:Y515),"0")</f>
        <v>52.8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10</v>
      </c>
      <c r="Y534" s="375">
        <f t="shared" si="89"/>
        <v>10.8</v>
      </c>
      <c r="Z534" s="36">
        <f>IFERROR(IF(Y534=0,"",ROUNDUP(Y534/H534,0)*0.02175),"")</f>
        <v>2.1749999999999999E-2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10.444444444444443</v>
      </c>
      <c r="BN534" s="64">
        <f t="shared" si="91"/>
        <v>11.28</v>
      </c>
      <c r="BO534" s="64">
        <f t="shared" si="92"/>
        <v>1.653439153439153E-2</v>
      </c>
      <c r="BP534" s="64">
        <f t="shared" si="93"/>
        <v>1.7857142857142856E-2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0.92592592592592582</v>
      </c>
      <c r="Y538" s="376">
        <f>IFERROR(Y531/H531,"0")+IFERROR(Y532/H532,"0")+IFERROR(Y533/H533,"0")+IFERROR(Y534/H534,"0")+IFERROR(Y535/H535,"0")+IFERROR(Y536/H536,"0")+IFERROR(Y537/H537,"0")</f>
        <v>1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2.1749999999999999E-2</v>
      </c>
      <c r="AA538" s="377"/>
      <c r="AB538" s="377"/>
      <c r="AC538" s="377"/>
    </row>
    <row r="539" spans="1:68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10</v>
      </c>
      <c r="Y539" s="376">
        <f>IFERROR(SUM(Y531:Y537),"0")</f>
        <v>10.8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1794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1872.1499999999996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1891.4232588747745</v>
      </c>
      <c r="Y587" s="376">
        <f>IFERROR(SUM(BN22:BN583),"0")</f>
        <v>1974.2799999999997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4</v>
      </c>
      <c r="Y588" s="38">
        <f>ROUNDUP(SUM(BP22:BP583),0)</f>
        <v>4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1991.4232588747745</v>
      </c>
      <c r="Y589" s="376">
        <f>GrossWeightTotalR+PalletQtyTotalR*25</f>
        <v>2074.2799999999997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289.59720115734314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304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3.6690900000000002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21.6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14.8</v>
      </c>
      <c r="E596" s="46">
        <f>IFERROR(Y103*1,"0")+IFERROR(Y104*1,"0")+IFERROR(Y105*1,"0")+IFERROR(Y106*1,"0")+IFERROR(Y110*1,"0")+IFERROR(Y111*1,"0")+IFERROR(Y112*1,"0")+IFERROR(Y113*1,"0")+IFERROR(Y114*1,"0")</f>
        <v>33.6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146.99999999999997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292.8</v>
      </c>
      <c r="K596" s="46">
        <f>IFERROR(Y242*1,"0")+IFERROR(Y243*1,"0")+IFERROR(Y244*1,"0")+IFERROR(Y245*1,"0")+IFERROR(Y246*1,"0")+IFERROR(Y247*1,"0")+IFERROR(Y248*1,"0")+IFERROR(Y249*1,"0")</f>
        <v>42.8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57.749999999999993</v>
      </c>
      <c r="V596" s="46">
        <f>IFERROR(Y357*1,"0")+IFERROR(Y361*1,"0")+IFERROR(Y362*1,"0")+IFERROR(Y363*1,"0")</f>
        <v>7.2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945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54.6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16.8</v>
      </c>
      <c r="Z596" s="46">
        <f>IFERROR(Y462*1,"0")+IFERROR(Y466*1,"0")+IFERROR(Y467*1,"0")+IFERROR(Y468*1,"0")+IFERROR(Y469*1,"0")+IFERROR(Y470*1,"0")+IFERROR(Y471*1,"0")+IFERROR(Y475*1,"0")</f>
        <v>37.800000000000004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189.60000000000002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10.8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8"/>
        <filter val="0,93"/>
        <filter val="1 794,00"/>
        <filter val="1 891,42"/>
        <filter val="1 991,42"/>
        <filter val="1,00"/>
        <filter val="1,11"/>
        <filter val="1,19"/>
        <filter val="10,00"/>
        <filter val="11,00"/>
        <filter val="110,83"/>
        <filter val="12,00"/>
        <filter val="14,00"/>
        <filter val="141,00"/>
        <filter val="16,82"/>
        <filter val="17,00"/>
        <filter val="19,00"/>
        <filter val="2,00"/>
        <filter val="20,00"/>
        <filter val="26,00"/>
        <filter val="266,00"/>
        <filter val="28,00"/>
        <filter val="289,60"/>
        <filter val="3,33"/>
        <filter val="3,52"/>
        <filter val="3,57"/>
        <filter val="30,00"/>
        <filter val="34,00"/>
        <filter val="37,14"/>
        <filter val="4"/>
        <filter val="4,00"/>
        <filter val="4,24"/>
        <filter val="4,29"/>
        <filter val="45,00"/>
        <filter val="46,00"/>
        <filter val="49,00"/>
        <filter val="5,00"/>
        <filter val="5,77"/>
        <filter val="6,00"/>
        <filter val="6,28"/>
        <filter val="62,00"/>
        <filter val="62,53"/>
        <filter val="64,00"/>
        <filter val="75,00"/>
        <filter val="8,00"/>
        <filter val="8,10"/>
        <filter val="8,52"/>
        <filter val="8,71"/>
        <filter val="80,00"/>
        <filter val="81,00"/>
        <filter val="84,00"/>
        <filter val="90,00"/>
        <filter val="938,00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