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922E752-CCF6-4037-8CF4-7BC399D578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166" i="1" l="1"/>
  <c r="BN166" i="1"/>
  <c r="Z166" i="1"/>
  <c r="BP189" i="1"/>
  <c r="BN189" i="1"/>
  <c r="Z189" i="1"/>
  <c r="BP220" i="1"/>
  <c r="BN220" i="1"/>
  <c r="Z220" i="1"/>
  <c r="BP245" i="1"/>
  <c r="BN245" i="1"/>
  <c r="Z245" i="1"/>
  <c r="BP269" i="1"/>
  <c r="BN269" i="1"/>
  <c r="Z269" i="1"/>
  <c r="BP317" i="1"/>
  <c r="BN317" i="1"/>
  <c r="Z317" i="1"/>
  <c r="BP351" i="1"/>
  <c r="BN351" i="1"/>
  <c r="Z351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B596" i="1"/>
  <c r="X588" i="1"/>
  <c r="X586" i="1"/>
  <c r="Z26" i="1"/>
  <c r="BN26" i="1"/>
  <c r="Z54" i="1"/>
  <c r="BN54" i="1"/>
  <c r="Z69" i="1"/>
  <c r="BN69" i="1"/>
  <c r="Z78" i="1"/>
  <c r="BN78" i="1"/>
  <c r="Y88" i="1"/>
  <c r="Z92" i="1"/>
  <c r="BN92" i="1"/>
  <c r="Z105" i="1"/>
  <c r="BN105" i="1"/>
  <c r="Y115" i="1"/>
  <c r="Z122" i="1"/>
  <c r="BN122" i="1"/>
  <c r="Z138" i="1"/>
  <c r="BN138" i="1"/>
  <c r="BP149" i="1"/>
  <c r="BN149" i="1"/>
  <c r="Z149" i="1"/>
  <c r="BP174" i="1"/>
  <c r="BN174" i="1"/>
  <c r="Z174" i="1"/>
  <c r="BP204" i="1"/>
  <c r="BN204" i="1"/>
  <c r="Z204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31" i="1"/>
  <c r="BN331" i="1"/>
  <c r="Z331" i="1"/>
  <c r="BP374" i="1"/>
  <c r="BN374" i="1"/>
  <c r="Z374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Y176" i="1"/>
  <c r="Z596" i="1"/>
  <c r="BN186" i="1"/>
  <c r="Z186" i="1"/>
  <c r="BP187" i="1"/>
  <c r="BN187" i="1"/>
  <c r="Z187" i="1"/>
  <c r="BP198" i="1"/>
  <c r="BN198" i="1"/>
  <c r="Z198" i="1"/>
  <c r="BP214" i="1"/>
  <c r="BN214" i="1"/>
  <c r="Z214" i="1"/>
  <c r="BP226" i="1"/>
  <c r="BN226" i="1"/>
  <c r="Z226" i="1"/>
  <c r="BP243" i="1"/>
  <c r="BN243" i="1"/>
  <c r="Z243" i="1"/>
  <c r="BP254" i="1"/>
  <c r="BN254" i="1"/>
  <c r="Z254" i="1"/>
  <c r="BP267" i="1"/>
  <c r="BN267" i="1"/>
  <c r="Z267" i="1"/>
  <c r="BP290" i="1"/>
  <c r="BN290" i="1"/>
  <c r="Z290" i="1"/>
  <c r="BP315" i="1"/>
  <c r="BN315" i="1"/>
  <c r="Z315" i="1"/>
  <c r="BP329" i="1"/>
  <c r="BN329" i="1"/>
  <c r="Z329" i="1"/>
  <c r="BP339" i="1"/>
  <c r="BN339" i="1"/>
  <c r="Z339" i="1"/>
  <c r="BP345" i="1"/>
  <c r="BN345" i="1"/>
  <c r="Z345" i="1"/>
  <c r="BP372" i="1"/>
  <c r="BN372" i="1"/>
  <c r="Z372" i="1"/>
  <c r="X587" i="1"/>
  <c r="X589" i="1" s="1"/>
  <c r="X590" i="1"/>
  <c r="Y36" i="1"/>
  <c r="Z28" i="1"/>
  <c r="BN28" i="1"/>
  <c r="Z34" i="1"/>
  <c r="BN34" i="1"/>
  <c r="C596" i="1"/>
  <c r="Z56" i="1"/>
  <c r="BN56" i="1"/>
  <c r="Z62" i="1"/>
  <c r="BN62" i="1"/>
  <c r="BP62" i="1"/>
  <c r="D596" i="1"/>
  <c r="Z71" i="1"/>
  <c r="BN71" i="1"/>
  <c r="Z72" i="1"/>
  <c r="BN72" i="1"/>
  <c r="Z82" i="1"/>
  <c r="BN82" i="1"/>
  <c r="BP82" i="1"/>
  <c r="Z86" i="1"/>
  <c r="BN86" i="1"/>
  <c r="Z96" i="1"/>
  <c r="BN96" i="1"/>
  <c r="BP96" i="1"/>
  <c r="Z103" i="1"/>
  <c r="BN103" i="1"/>
  <c r="Z111" i="1"/>
  <c r="BN111" i="1"/>
  <c r="Z120" i="1"/>
  <c r="BN120" i="1"/>
  <c r="Z128" i="1"/>
  <c r="BN128" i="1"/>
  <c r="Y140" i="1"/>
  <c r="Z136" i="1"/>
  <c r="BN136" i="1"/>
  <c r="Z142" i="1"/>
  <c r="BN142" i="1"/>
  <c r="BP142" i="1"/>
  <c r="G596" i="1"/>
  <c r="Z153" i="1"/>
  <c r="BN153" i="1"/>
  <c r="BP153" i="1"/>
  <c r="Z164" i="1"/>
  <c r="BN164" i="1"/>
  <c r="Z170" i="1"/>
  <c r="BN170" i="1"/>
  <c r="BP170" i="1"/>
  <c r="BP172" i="1"/>
  <c r="BN172" i="1"/>
  <c r="Y182" i="1"/>
  <c r="BP178" i="1"/>
  <c r="BN178" i="1"/>
  <c r="Z178" i="1"/>
  <c r="BP191" i="1"/>
  <c r="BN191" i="1"/>
  <c r="Z191" i="1"/>
  <c r="BP210" i="1"/>
  <c r="BN210" i="1"/>
  <c r="Z210" i="1"/>
  <c r="BP222" i="1"/>
  <c r="BN222" i="1"/>
  <c r="Z222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1" i="1"/>
  <c r="BN311" i="1"/>
  <c r="Z311" i="1"/>
  <c r="Y325" i="1"/>
  <c r="BP321" i="1"/>
  <c r="BN321" i="1"/>
  <c r="Z321" i="1"/>
  <c r="BP333" i="1"/>
  <c r="BN333" i="1"/>
  <c r="Z333" i="1"/>
  <c r="BP362" i="1"/>
  <c r="BN362" i="1"/>
  <c r="Z362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41" i="1"/>
  <c r="Y340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Y390" i="1"/>
  <c r="Y389" i="1"/>
  <c r="Y507" i="1"/>
  <c r="AE596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Y450" i="1"/>
  <c r="BP433" i="1"/>
  <c r="BN433" i="1"/>
  <c r="Z433" i="1"/>
  <c r="BP437" i="1"/>
  <c r="BN437" i="1"/>
  <c r="Z437" i="1"/>
  <c r="BP440" i="1"/>
  <c r="BN440" i="1"/>
  <c r="Z440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BN97" i="1"/>
  <c r="E596" i="1"/>
  <c r="Z104" i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H596" i="1"/>
  <c r="Z165" i="1"/>
  <c r="BN165" i="1"/>
  <c r="Y168" i="1"/>
  <c r="Z171" i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BP289" i="1"/>
  <c r="BN289" i="1"/>
  <c r="Z289" i="1"/>
  <c r="Y307" i="1"/>
  <c r="BP312" i="1"/>
  <c r="BN312" i="1"/>
  <c r="Z312" i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Z522" i="1" s="1"/>
  <c r="Y522" i="1"/>
  <c r="BP444" i="1"/>
  <c r="BN444" i="1"/>
  <c r="Z444" i="1"/>
  <c r="BP448" i="1"/>
  <c r="BN448" i="1"/>
  <c r="Z448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72" i="1" l="1"/>
  <c r="Z318" i="1"/>
  <c r="Z283" i="1"/>
  <c r="Z99" i="1"/>
  <c r="Z415" i="1"/>
  <c r="Z194" i="1"/>
  <c r="Z572" i="1"/>
  <c r="Z175" i="1"/>
  <c r="Z216" i="1"/>
  <c r="Z502" i="1"/>
  <c r="Z449" i="1"/>
  <c r="Z402" i="1"/>
  <c r="Z364" i="1"/>
  <c r="Z271" i="1"/>
  <c r="Z200" i="1"/>
  <c r="Z167" i="1"/>
  <c r="Z130" i="1"/>
  <c r="Z124" i="1"/>
  <c r="Z107" i="1"/>
  <c r="Z88" i="1"/>
  <c r="Z36" i="1"/>
  <c r="Z262" i="1"/>
  <c r="Z559" i="1"/>
  <c r="Z538" i="1"/>
  <c r="Z378" i="1"/>
  <c r="Z353" i="1"/>
  <c r="Z347" i="1"/>
  <c r="Y588" i="1"/>
  <c r="Z292" i="1"/>
  <c r="Z250" i="1"/>
  <c r="Z554" i="1"/>
  <c r="Z516" i="1"/>
  <c r="Z566" i="1"/>
  <c r="Z230" i="1"/>
  <c r="Z139" i="1"/>
  <c r="Z115" i="1"/>
  <c r="Z74" i="1"/>
  <c r="Z59" i="1"/>
  <c r="Y590" i="1"/>
  <c r="Y587" i="1"/>
  <c r="Y589" i="1" s="1"/>
  <c r="Z334" i="1"/>
  <c r="Z238" i="1"/>
  <c r="Y586" i="1"/>
  <c r="Z591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<sst xmlns="http://schemas.openxmlformats.org/spreadsheetml/2006/main" count="2403" uniqueCount="764">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</sst>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5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08"/>
      <c r="F1" s="408"/>
      <c r="G1" s="12" t="s">
        <v>1</v>
      </c>
      <c r="H1" s="463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70"/>
      <c r="E5" s="471"/>
      <c r="F5" s="716" t="s">
        <v>9</v>
      </c>
      <c r="G5" s="530"/>
      <c r="H5" s="470"/>
      <c r="I5" s="655"/>
      <c r="J5" s="655"/>
      <c r="K5" s="655"/>
      <c r="L5" s="655"/>
      <c r="M5" s="471"/>
      <c r="N5" s="58"/>
      <c r="P5" s="24" t="s">
        <v>10</v>
      </c>
      <c r="Q5" s="732">
        <v>45528</v>
      </c>
      <c r="R5" s="526"/>
      <c r="T5" s="573" t="s">
        <v>11</v>
      </c>
      <c r="U5" s="382"/>
      <c r="V5" s="574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6"/>
      <c r="N6" s="59"/>
      <c r="P6" s="24" t="s">
        <v>15</v>
      </c>
      <c r="Q6" s="744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1" t="s">
        <v>17</v>
      </c>
      <c r="W6" s="429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1"/>
      <c r="U7" s="382"/>
      <c r="V7" s="642"/>
      <c r="W7" s="643"/>
      <c r="AB7" s="51"/>
      <c r="AC7" s="51"/>
      <c r="AD7" s="51"/>
      <c r="AE7" s="51"/>
    </row>
    <row r="8" spans="1:32" s="370" customFormat="1" ht="25.5" customHeight="1" x14ac:dyDescent="0.2">
      <c r="A8" s="756" t="s">
        <v>18</v>
      </c>
      <c r="B8" s="392"/>
      <c r="C8" s="393"/>
      <c r="D8" s="451"/>
      <c r="E8" s="452"/>
      <c r="F8" s="452"/>
      <c r="G8" s="452"/>
      <c r="H8" s="452"/>
      <c r="I8" s="452"/>
      <c r="J8" s="452"/>
      <c r="K8" s="452"/>
      <c r="L8" s="452"/>
      <c r="M8" s="453"/>
      <c r="N8" s="61"/>
      <c r="P8" s="24" t="s">
        <v>19</v>
      </c>
      <c r="Q8" s="536">
        <v>0.41666666666666669</v>
      </c>
      <c r="R8" s="443"/>
      <c r="T8" s="381"/>
      <c r="U8" s="382"/>
      <c r="V8" s="642"/>
      <c r="W8" s="643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49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81"/>
      <c r="U9" s="382"/>
      <c r="V9" s="644"/>
      <c r="W9" s="645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49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3" t="str">
        <f>IFERROR(VLOOKUP($D$10,Proxy,2,FALSE),"")</f>
        <v/>
      </c>
      <c r="I10" s="381"/>
      <c r="J10" s="381"/>
      <c r="K10" s="381"/>
      <c r="L10" s="381"/>
      <c r="M10" s="381"/>
      <c r="N10" s="369"/>
      <c r="P10" s="26" t="s">
        <v>21</v>
      </c>
      <c r="Q10" s="584"/>
      <c r="R10" s="585"/>
      <c r="U10" s="24" t="s">
        <v>22</v>
      </c>
      <c r="V10" s="428" t="s">
        <v>23</v>
      </c>
      <c r="W10" s="429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5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8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6"/>
      <c r="R12" s="443"/>
      <c r="S12" s="23"/>
      <c r="U12" s="24"/>
      <c r="V12" s="408"/>
      <c r="W12" s="381"/>
      <c r="AB12" s="51"/>
      <c r="AC12" s="51"/>
      <c r="AD12" s="51"/>
      <c r="AE12" s="51"/>
    </row>
    <row r="13" spans="1:32" s="370" customFormat="1" ht="23.25" customHeight="1" x14ac:dyDescent="0.2">
      <c r="A13" s="568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85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8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498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497"/>
      <c r="R17" s="497"/>
      <c r="S17" s="497"/>
      <c r="T17" s="498"/>
      <c r="U17" s="753" t="s">
        <v>50</v>
      </c>
      <c r="V17" s="530"/>
      <c r="W17" s="425" t="s">
        <v>51</v>
      </c>
      <c r="X17" s="425" t="s">
        <v>52</v>
      </c>
      <c r="Y17" s="754" t="s">
        <v>53</v>
      </c>
      <c r="Z17" s="425" t="s">
        <v>54</v>
      </c>
      <c r="AA17" s="634" t="s">
        <v>55</v>
      </c>
      <c r="AB17" s="634" t="s">
        <v>56</v>
      </c>
      <c r="AC17" s="634" t="s">
        <v>57</v>
      </c>
      <c r="AD17" s="634" t="s">
        <v>58</v>
      </c>
      <c r="AE17" s="711"/>
      <c r="AF17" s="712"/>
      <c r="AG17" s="510"/>
      <c r="BD17" s="621" t="s">
        <v>59</v>
      </c>
    </row>
    <row r="18" spans="1:68" ht="14.25" customHeight="1" x14ac:dyDescent="0.2">
      <c r="A18" s="426"/>
      <c r="B18" s="426"/>
      <c r="C18" s="426"/>
      <c r="D18" s="499"/>
      <c r="E18" s="501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99"/>
      <c r="Q18" s="500"/>
      <c r="R18" s="500"/>
      <c r="S18" s="500"/>
      <c r="T18" s="501"/>
      <c r="U18" s="371" t="s">
        <v>60</v>
      </c>
      <c r="V18" s="371" t="s">
        <v>61</v>
      </c>
      <c r="W18" s="426"/>
      <c r="X18" s="426"/>
      <c r="Y18" s="755"/>
      <c r="Z18" s="426"/>
      <c r="AA18" s="635"/>
      <c r="AB18" s="635"/>
      <c r="AC18" s="635"/>
      <c r="AD18" s="713"/>
      <c r="AE18" s="714"/>
      <c r="AF18" s="715"/>
      <c r="AG18" s="511"/>
      <c r="BD18" s="381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8"/>
      <c r="AB20" s="368"/>
      <c r="AC20" s="368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8"/>
      <c r="AB51" s="368"/>
      <c r="AC51" s="368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290</v>
      </c>
      <c r="Y54" s="375">
        <f t="shared" si="6"/>
        <v>291.60000000000002</v>
      </c>
      <c r="Z54" s="36">
        <f>IFERROR(IF(Y54=0,"",ROUNDUP(Y54/H54,0)*0.02175),"")</f>
        <v>0.58724999999999994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302.88888888888886</v>
      </c>
      <c r="BN54" s="64">
        <f t="shared" si="8"/>
        <v>304.56</v>
      </c>
      <c r="BO54" s="64">
        <f t="shared" si="9"/>
        <v>0.47949735449735448</v>
      </c>
      <c r="BP54" s="64">
        <f t="shared" si="10"/>
        <v>0.4821428571428571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67</v>
      </c>
      <c r="Y55" s="375">
        <f t="shared" si="6"/>
        <v>67.199999999999989</v>
      </c>
      <c r="Z55" s="36">
        <f>IFERROR(IF(Y55=0,"",ROUNDUP(Y55/H55,0)*0.02175),"")</f>
        <v>0.1305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69.871428571428567</v>
      </c>
      <c r="BN55" s="64">
        <f t="shared" si="8"/>
        <v>70.079999999999984</v>
      </c>
      <c r="BO55" s="64">
        <f t="shared" si="9"/>
        <v>0.10682397959183673</v>
      </c>
      <c r="BP55" s="64">
        <f t="shared" si="10"/>
        <v>0.10714285714285712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144</v>
      </c>
      <c r="Y56" s="375">
        <f t="shared" si="6"/>
        <v>144.30000000000001</v>
      </c>
      <c r="Z56" s="36">
        <f>IFERROR(IF(Y56=0,"",ROUNDUP(Y56/H56,0)*0.00937),"")</f>
        <v>0.36542999999999998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152.17297297297296</v>
      </c>
      <c r="BN56" s="64">
        <f t="shared" si="8"/>
        <v>152.49</v>
      </c>
      <c r="BO56" s="64">
        <f t="shared" si="9"/>
        <v>0.32432432432432434</v>
      </c>
      <c r="BP56" s="64">
        <f t="shared" si="10"/>
        <v>0.32500000000000001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71.752913627913628</v>
      </c>
      <c r="Y59" s="376">
        <f>IFERROR(Y53/H53,"0")+IFERROR(Y54/H54,"0")+IFERROR(Y55/H55,"0")+IFERROR(Y56/H56,"0")+IFERROR(Y57/H57,"0")+IFERROR(Y58/H58,"0")</f>
        <v>72</v>
      </c>
      <c r="Z59" s="376">
        <f>IFERROR(IF(Z53="",0,Z53),"0")+IFERROR(IF(Z54="",0,Z54),"0")+IFERROR(IF(Z55="",0,Z55),"0")+IFERROR(IF(Z56="",0,Z56),"0")+IFERROR(IF(Z57="",0,Z57),"0")+IFERROR(IF(Z58="",0,Z58),"0")</f>
        <v>1.0831799999999998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501</v>
      </c>
      <c r="Y60" s="376">
        <f>IFERROR(SUM(Y53:Y58),"0")</f>
        <v>503.1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8"/>
      <c r="AB66" s="368"/>
      <c r="AC66" s="368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279</v>
      </c>
      <c r="Y68" s="375">
        <f t="shared" ref="Y68:Y73" si="11">IFERROR(IF(X68="",0,CEILING((X68/$H68),1)*$H68),"")</f>
        <v>280.8</v>
      </c>
      <c r="Z68" s="36">
        <f>IFERROR(IF(Y68=0,"",ROUNDUP(Y68/H68,0)*0.02175),"")</f>
        <v>0.5655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291.39999999999998</v>
      </c>
      <c r="BN68" s="64">
        <f t="shared" ref="BN68:BN73" si="13">IFERROR(Y68*I68/H68,"0")</f>
        <v>293.27999999999997</v>
      </c>
      <c r="BO68" s="64">
        <f t="shared" ref="BO68:BO73" si="14">IFERROR(1/J68*(X68/H68),"0")</f>
        <v>0.46130952380952378</v>
      </c>
      <c r="BP68" s="64">
        <f t="shared" ref="BP68:BP73" si="15">IFERROR(1/J68*(Y68/H68),"0")</f>
        <v>0.46428571428571425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1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161</v>
      </c>
      <c r="Y72" s="375">
        <f t="shared" si="11"/>
        <v>164</v>
      </c>
      <c r="Z72" s="36">
        <f>IFERROR(IF(Y72=0,"",ROUNDUP(Y72/H72,0)*0.00937),"")</f>
        <v>0.38417000000000001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170.66</v>
      </c>
      <c r="BN72" s="64">
        <f t="shared" si="13"/>
        <v>173.84</v>
      </c>
      <c r="BO72" s="64">
        <f t="shared" si="14"/>
        <v>0.33541666666666664</v>
      </c>
      <c r="BP72" s="64">
        <f t="shared" si="15"/>
        <v>0.34166666666666667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66.083333333333329</v>
      </c>
      <c r="Y74" s="376">
        <f>IFERROR(Y68/H68,"0")+IFERROR(Y69/H69,"0")+IFERROR(Y70/H70,"0")+IFERROR(Y71/H71,"0")+IFERROR(Y72/H72,"0")+IFERROR(Y73/H73,"0")</f>
        <v>67</v>
      </c>
      <c r="Z74" s="376">
        <f>IFERROR(IF(Z68="",0,Z68),"0")+IFERROR(IF(Z69="",0,Z69),"0")+IFERROR(IF(Z70="",0,Z70),"0")+IFERROR(IF(Z71="",0,Z71),"0")+IFERROR(IF(Z72="",0,Z72),"0")+IFERROR(IF(Z73="",0,Z73),"0")</f>
        <v>0.94967000000000001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440</v>
      </c>
      <c r="Y75" s="376">
        <f>IFERROR(SUM(Y68:Y73),"0")</f>
        <v>444.8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1072</v>
      </c>
      <c r="Y77" s="375">
        <f>IFERROR(IF(X77="",0,CEILING((X77/$H77),1)*$H77),"")</f>
        <v>1080</v>
      </c>
      <c r="Z77" s="36">
        <f>IFERROR(IF(Y77=0,"",ROUNDUP(Y77/H77,0)*0.02175),"")</f>
        <v>2.1749999999999998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1119.6444444444444</v>
      </c>
      <c r="BN77" s="64">
        <f>IFERROR(Y77*I77/H77,"0")</f>
        <v>1128</v>
      </c>
      <c r="BO77" s="64">
        <f>IFERROR(1/J77*(X77/H77),"0")</f>
        <v>1.7724867724867723</v>
      </c>
      <c r="BP77" s="64">
        <f>IFERROR(1/J77*(Y77/H77),"0")</f>
        <v>1.7857142857142856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99.259259259259252</v>
      </c>
      <c r="Y79" s="376">
        <f>IFERROR(Y77/H77,"0")+IFERROR(Y78/H78,"0")</f>
        <v>100</v>
      </c>
      <c r="Z79" s="376">
        <f>IFERROR(IF(Z77="",0,Z77),"0")+IFERROR(IF(Z78="",0,Z78),"0")</f>
        <v>2.1749999999999998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1072</v>
      </c>
      <c r="Y80" s="376">
        <f>IFERROR(SUM(Y77:Y78),"0")</f>
        <v>1080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76</v>
      </c>
      <c r="Y97" s="375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81.102857142857147</v>
      </c>
      <c r="BN97" s="64">
        <f>IFERROR(Y97*I97/H97,"0")</f>
        <v>89.64</v>
      </c>
      <c r="BO97" s="64">
        <f>IFERROR(1/J97*(X97/H97),"0")</f>
        <v>0.16156462585034012</v>
      </c>
      <c r="BP97" s="64">
        <f>IFERROR(1/J97*(Y97/H97),"0")</f>
        <v>0.17857142857142855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6</v>
      </c>
      <c r="Y98" s="375">
        <f>IFERROR(IF(X98="",0,CEILING((X98/$H98),1)*$H98),"")</f>
        <v>7.1999999999999993</v>
      </c>
      <c r="Z98" s="36">
        <f>IFERROR(IF(Y98=0,"",ROUNDUP(Y98/H98,0)*0.00753),"")</f>
        <v>2.2589999999999999E-2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6.5000000000000009</v>
      </c>
      <c r="BN98" s="64">
        <f>IFERROR(Y98*I98/H98,"0")</f>
        <v>7.8</v>
      </c>
      <c r="BO98" s="64">
        <f>IFERROR(1/J98*(X98/H98),"0")</f>
        <v>1.6025641025641024E-2</v>
      </c>
      <c r="BP98" s="64">
        <f>IFERROR(1/J98*(Y98/H98),"0")</f>
        <v>1.9230769230769232E-2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11.547619047619047</v>
      </c>
      <c r="Y99" s="376">
        <f>IFERROR(Y96/H96,"0")+IFERROR(Y97/H97,"0")+IFERROR(Y98/H98,"0")</f>
        <v>13</v>
      </c>
      <c r="Z99" s="376">
        <f>IFERROR(IF(Z96="",0,Z96),"0")+IFERROR(IF(Z97="",0,Z97),"0")+IFERROR(IF(Z98="",0,Z98),"0")</f>
        <v>0.24008999999999997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82</v>
      </c>
      <c r="Y100" s="376">
        <f>IFERROR(SUM(Y96:Y98),"0")</f>
        <v>91.2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8"/>
      <c r="AB101" s="368"/>
      <c r="AC101" s="368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240</v>
      </c>
      <c r="Y103" s="375">
        <f>IFERROR(IF(X103="",0,CEILING((X103/$H103),1)*$H103),"")</f>
        <v>248.4</v>
      </c>
      <c r="Z103" s="36">
        <f>IFERROR(IF(Y103=0,"",ROUNDUP(Y103/H103,0)*0.02175),"")</f>
        <v>0.50024999999999997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250.66666666666663</v>
      </c>
      <c r="BN103" s="64">
        <f>IFERROR(Y103*I103/H103,"0")</f>
        <v>259.43999999999994</v>
      </c>
      <c r="BO103" s="64">
        <f>IFERROR(1/J103*(X103/H103),"0")</f>
        <v>0.3968253968253968</v>
      </c>
      <c r="BP103" s="64">
        <f>IFERROR(1/J103*(Y103/H103),"0")</f>
        <v>0.4107142857142857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268</v>
      </c>
      <c r="Y106" s="375">
        <f>IFERROR(IF(X106="",0,CEILING((X106/$H106),1)*$H106),"")</f>
        <v>270</v>
      </c>
      <c r="Z106" s="36">
        <f>IFERROR(IF(Y106=0,"",ROUNDUP(Y106/H106,0)*0.00937),"")</f>
        <v>0.56220000000000003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280.50666666666666</v>
      </c>
      <c r="BN106" s="64">
        <f>IFERROR(Y106*I106/H106,"0")</f>
        <v>282.60000000000002</v>
      </c>
      <c r="BO106" s="64">
        <f>IFERROR(1/J106*(X106/H106),"0")</f>
        <v>0.49629629629629629</v>
      </c>
      <c r="BP106" s="64">
        <f>IFERROR(1/J106*(Y106/H106),"0")</f>
        <v>0.5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81.777777777777771</v>
      </c>
      <c r="Y107" s="376">
        <f>IFERROR(Y103/H103,"0")+IFERROR(Y104/H104,"0")+IFERROR(Y105/H105,"0")+IFERROR(Y106/H106,"0")</f>
        <v>83</v>
      </c>
      <c r="Z107" s="376">
        <f>IFERROR(IF(Z103="",0,Z103),"0")+IFERROR(IF(Z104="",0,Z104),"0")+IFERROR(IF(Z105="",0,Z105),"0")+IFERROR(IF(Z106="",0,Z106),"0")</f>
        <v>1.0624500000000001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508</v>
      </c>
      <c r="Y108" s="376">
        <f>IFERROR(SUM(Y103:Y106),"0")</f>
        <v>518.4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319</v>
      </c>
      <c r="Y111" s="375">
        <f>IFERROR(IF(X111="",0,CEILING((X111/$H111),1)*$H111),"")</f>
        <v>319.2</v>
      </c>
      <c r="Z111" s="36">
        <f>IFERROR(IF(Y111=0,"",ROUNDUP(Y111/H111,0)*0.02175),"")</f>
        <v>0.8264999999999999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340.4185714285714</v>
      </c>
      <c r="BN111" s="64">
        <f>IFERROR(Y111*I111/H111,"0")</f>
        <v>340.63200000000001</v>
      </c>
      <c r="BO111" s="64">
        <f>IFERROR(1/J111*(X111/H111),"0")</f>
        <v>0.67814625850340127</v>
      </c>
      <c r="BP111" s="64">
        <f>IFERROR(1/J111*(Y111/H111),"0")</f>
        <v>0.67857142857142849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48</v>
      </c>
      <c r="Y112" s="375">
        <f>IFERROR(IF(X112="",0,CEILING((X112/$H112),1)*$H112),"")</f>
        <v>48.6</v>
      </c>
      <c r="Z112" s="36">
        <f>IFERROR(IF(Y112=0,"",ROUNDUP(Y112/H112,0)*0.00753),"")</f>
        <v>0.13553999999999999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52.835555555555551</v>
      </c>
      <c r="BN112" s="64">
        <f>IFERROR(Y112*I112/H112,"0")</f>
        <v>53.495999999999995</v>
      </c>
      <c r="BO112" s="64">
        <f>IFERROR(1/J112*(X112/H112),"0")</f>
        <v>0.11396011396011393</v>
      </c>
      <c r="BP112" s="64">
        <f>IFERROR(1/J112*(Y112/H112),"0")</f>
        <v>0.11538461538461538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55.753968253968253</v>
      </c>
      <c r="Y115" s="376">
        <f>IFERROR(Y110/H110,"0")+IFERROR(Y111/H111,"0")+IFERROR(Y112/H112,"0")+IFERROR(Y113/H113,"0")+IFERROR(Y114/H114,"0")</f>
        <v>56</v>
      </c>
      <c r="Z115" s="376">
        <f>IFERROR(IF(Z110="",0,Z110),"0")+IFERROR(IF(Z111="",0,Z111),"0")+IFERROR(IF(Z112="",0,Z112),"0")+IFERROR(IF(Z113="",0,Z113),"0")+IFERROR(IF(Z114="",0,Z114),"0")</f>
        <v>0.9620399999999999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367</v>
      </c>
      <c r="Y116" s="376">
        <f>IFERROR(SUM(Y110:Y114),"0")</f>
        <v>367.8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8"/>
      <c r="AB117" s="368"/>
      <c r="AC117" s="368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172</v>
      </c>
      <c r="Y120" s="375">
        <f>IFERROR(IF(X120="",0,CEILING((X120/$H120),1)*$H120),"")</f>
        <v>179.2</v>
      </c>
      <c r="Z120" s="36">
        <f>IFERROR(IF(Y120=0,"",ROUNDUP(Y120/H120,0)*0.02175),"")</f>
        <v>0.34799999999999998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179.37142857142859</v>
      </c>
      <c r="BN120" s="64">
        <f>IFERROR(Y120*I120/H120,"0")</f>
        <v>186.88000000000002</v>
      </c>
      <c r="BO120" s="64">
        <f>IFERROR(1/J120*(X120/H120),"0")</f>
        <v>0.27423469387755101</v>
      </c>
      <c r="BP120" s="64">
        <f>IFERROR(1/J120*(Y120/H120),"0")</f>
        <v>0.2857142857142857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32</v>
      </c>
      <c r="Y122" s="375">
        <f>IFERROR(IF(X122="",0,CEILING((X122/$H122),1)*$H122),"")</f>
        <v>36</v>
      </c>
      <c r="Z122" s="36">
        <f>IFERROR(IF(Y122=0,"",ROUNDUP(Y122/H122,0)*0.00937),"")</f>
        <v>7.4959999999999999E-2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33.706666666666671</v>
      </c>
      <c r="BN122" s="64">
        <f>IFERROR(Y122*I122/H122,"0")</f>
        <v>37.92</v>
      </c>
      <c r="BO122" s="64">
        <f>IFERROR(1/J122*(X122/H122),"0")</f>
        <v>5.9259259259259255E-2</v>
      </c>
      <c r="BP122" s="64">
        <f>IFERROR(1/J122*(Y122/H122),"0")</f>
        <v>6.6666666666666666E-2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22.468253968253968</v>
      </c>
      <c r="Y124" s="376">
        <f>IFERROR(Y119/H119,"0")+IFERROR(Y120/H120,"0")+IFERROR(Y121/H121,"0")+IFERROR(Y122/H122,"0")+IFERROR(Y123/H123,"0")</f>
        <v>24</v>
      </c>
      <c r="Z124" s="376">
        <f>IFERROR(IF(Z119="",0,Z119),"0")+IFERROR(IF(Z120="",0,Z120),"0")+IFERROR(IF(Z121="",0,Z121),"0")+IFERROR(IF(Z122="",0,Z122),"0")+IFERROR(IF(Z123="",0,Z123),"0")</f>
        <v>0.42296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204</v>
      </c>
      <c r="Y125" s="376">
        <f>IFERROR(SUM(Y119:Y123),"0")</f>
        <v>215.2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131</v>
      </c>
      <c r="Y127" s="375">
        <f>IFERROR(IF(X127="",0,CEILING((X127/$H127),1)*$H127),"")</f>
        <v>140.4</v>
      </c>
      <c r="Z127" s="36">
        <f>IFERROR(IF(Y127=0,"",ROUNDUP(Y127/H127,0)*0.02175),"")</f>
        <v>0.28275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136.82222222222219</v>
      </c>
      <c r="BN127" s="64">
        <f>IFERROR(Y127*I127/H127,"0")</f>
        <v>146.63999999999999</v>
      </c>
      <c r="BO127" s="64">
        <f>IFERROR(1/J127*(X127/H127),"0")</f>
        <v>0.25270061728395055</v>
      </c>
      <c r="BP127" s="64">
        <f>IFERROR(1/J127*(Y127/H127),"0")</f>
        <v>0.27083333333333331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21</v>
      </c>
      <c r="Y129" s="375">
        <f>IFERROR(IF(X129="",0,CEILING((X129/$H129),1)*$H129),"")</f>
        <v>21.599999999999998</v>
      </c>
      <c r="Z129" s="36">
        <f>IFERROR(IF(Y129=0,"",ROUNDUP(Y129/H129,0)*0.00753),"")</f>
        <v>6.7769999999999997E-2</v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22.75</v>
      </c>
      <c r="BN129" s="64">
        <f>IFERROR(Y129*I129/H129,"0")</f>
        <v>23.4</v>
      </c>
      <c r="BO129" s="64">
        <f>IFERROR(1/J129*(X129/H129),"0")</f>
        <v>5.6089743589743585E-2</v>
      </c>
      <c r="BP129" s="64">
        <f>IFERROR(1/J129*(Y129/H129),"0")</f>
        <v>5.7692307692307689E-2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20.879629629629626</v>
      </c>
      <c r="Y130" s="376">
        <f>IFERROR(Y127/H127,"0")+IFERROR(Y128/H128,"0")+IFERROR(Y129/H129,"0")</f>
        <v>22</v>
      </c>
      <c r="Z130" s="376">
        <f>IFERROR(IF(Z127="",0,Z127),"0")+IFERROR(IF(Z128="",0,Z128),"0")+IFERROR(IF(Z129="",0,Z129),"0")</f>
        <v>0.35052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152</v>
      </c>
      <c r="Y131" s="376">
        <f>IFERROR(SUM(Y127:Y129),"0")</f>
        <v>162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6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395</v>
      </c>
      <c r="Y133" s="375">
        <f t="shared" ref="Y133:Y138" si="21">IFERROR(IF(X133="",0,CEILING((X133/$H133),1)*$H133),"")</f>
        <v>403.20000000000005</v>
      </c>
      <c r="Z133" s="36">
        <f>IFERROR(IF(Y133=0,"",ROUNDUP(Y133/H133,0)*0.02175),"")</f>
        <v>1.044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421.2392857142857</v>
      </c>
      <c r="BN133" s="64">
        <f t="shared" ref="BN133:BN138" si="23">IFERROR(Y133*I133/H133,"0")</f>
        <v>429.98400000000004</v>
      </c>
      <c r="BO133" s="64">
        <f t="shared" ref="BO133:BO138" si="24">IFERROR(1/J133*(X133/H133),"0")</f>
        <v>0.8397108843537413</v>
      </c>
      <c r="BP133" s="64">
        <f t="shared" ref="BP133:BP138" si="25">IFERROR(1/J133*(Y133/H133),"0")</f>
        <v>0.8571428571428571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47.023809523809518</v>
      </c>
      <c r="Y139" s="376">
        <f>IFERROR(Y133/H133,"0")+IFERROR(Y134/H134,"0")+IFERROR(Y135/H135,"0")+IFERROR(Y136/H136,"0")+IFERROR(Y137/H137,"0")+IFERROR(Y138/H138,"0")</f>
        <v>48</v>
      </c>
      <c r="Z139" s="376">
        <f>IFERROR(IF(Z133="",0,Z133),"0")+IFERROR(IF(Z134="",0,Z134),"0")+IFERROR(IF(Z135="",0,Z135),"0")+IFERROR(IF(Z136="",0,Z136),"0")+IFERROR(IF(Z137="",0,Z137),"0")+IFERROR(IF(Z138="",0,Z138),"0")</f>
        <v>1.044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395</v>
      </c>
      <c r="Y140" s="376">
        <f>IFERROR(SUM(Y133:Y138),"0")</f>
        <v>403.20000000000005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8"/>
      <c r="AB146" s="368"/>
      <c r="AC146" s="368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8"/>
      <c r="AB162" s="368"/>
      <c r="AC162" s="368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50</v>
      </c>
      <c r="Y178" s="375">
        <f>IFERROR(IF(X178="",0,CEILING((X178/$H178),1)*$H178),"")</f>
        <v>50.400000000000006</v>
      </c>
      <c r="Z178" s="36">
        <f>IFERROR(IF(Y178=0,"",ROUNDUP(Y178/H178,0)*0.02175),"")</f>
        <v>0.1305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53.357142857142861</v>
      </c>
      <c r="BN178" s="64">
        <f>IFERROR(Y178*I178/H178,"0")</f>
        <v>53.784000000000006</v>
      </c>
      <c r="BO178" s="64">
        <f>IFERROR(1/J178*(X178/H178),"0")</f>
        <v>0.10629251700680271</v>
      </c>
      <c r="BP178" s="64">
        <f>IFERROR(1/J178*(Y178/H178),"0")</f>
        <v>0.10714285714285714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5.9523809523809526</v>
      </c>
      <c r="Y181" s="376">
        <f>IFERROR(Y178/H178,"0")+IFERROR(Y179/H179,"0")+IFERROR(Y180/H180,"0")</f>
        <v>6</v>
      </c>
      <c r="Z181" s="376">
        <f>IFERROR(IF(Z178="",0,Z178),"0")+IFERROR(IF(Z179="",0,Z179),"0")+IFERROR(IF(Z180="",0,Z180),"0")</f>
        <v>0.1305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50</v>
      </c>
      <c r="Y182" s="376">
        <f>IFERROR(SUM(Y178:Y180),"0")</f>
        <v>50.400000000000006</v>
      </c>
      <c r="Z182" s="37"/>
      <c r="AA182" s="377"/>
      <c r="AB182" s="377"/>
      <c r="AC182" s="377"/>
    </row>
    <row r="183" spans="1:68" ht="27.75" customHeight="1" x14ac:dyDescent="0.2">
      <c r="A183" s="438" t="s">
        <v>253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8"/>
      <c r="AB184" s="368"/>
      <c r="AC184" s="368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374</v>
      </c>
      <c r="Y186" s="375">
        <f t="shared" ref="Y186:Y193" si="26">IFERROR(IF(X186="",0,CEILING((X186/$H186),1)*$H186),"")</f>
        <v>378</v>
      </c>
      <c r="Z186" s="36">
        <f>IFERROR(IF(Y186=0,"",ROUNDUP(Y186/H186,0)*0.00753),"")</f>
        <v>0.67769999999999997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397.15238095238095</v>
      </c>
      <c r="BN186" s="64">
        <f t="shared" ref="BN186:BN193" si="28">IFERROR(Y186*I186/H186,"0")</f>
        <v>401.4</v>
      </c>
      <c r="BO186" s="64">
        <f t="shared" ref="BO186:BO193" si="29">IFERROR(1/J186*(X186/H186),"0")</f>
        <v>0.57081807081807068</v>
      </c>
      <c r="BP186" s="64">
        <f t="shared" ref="BP186:BP193" si="30">IFERROR(1/J186*(Y186/H186),"0")</f>
        <v>0.57692307692307687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409</v>
      </c>
      <c r="Y188" s="375">
        <f t="shared" si="26"/>
        <v>411.6</v>
      </c>
      <c r="Z188" s="36">
        <f>IFERROR(IF(Y188=0,"",ROUNDUP(Y188/H188,0)*0.00753),"")</f>
        <v>0.73794000000000004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428.47619047619048</v>
      </c>
      <c r="BN188" s="64">
        <f t="shared" si="28"/>
        <v>431.20000000000005</v>
      </c>
      <c r="BO188" s="64">
        <f t="shared" si="29"/>
        <v>0.62423687423687424</v>
      </c>
      <c r="BP188" s="64">
        <f t="shared" si="30"/>
        <v>0.62820512820512819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86</v>
      </c>
      <c r="Y189" s="375">
        <f t="shared" si="26"/>
        <v>86.100000000000009</v>
      </c>
      <c r="Z189" s="36">
        <f>IFERROR(IF(Y189=0,"",ROUNDUP(Y189/H189,0)*0.00502),"")</f>
        <v>0.20582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91.323809523809516</v>
      </c>
      <c r="BN189" s="64">
        <f t="shared" si="28"/>
        <v>91.43</v>
      </c>
      <c r="BO189" s="64">
        <f t="shared" si="29"/>
        <v>0.17501017501017502</v>
      </c>
      <c r="BP189" s="64">
        <f t="shared" si="30"/>
        <v>0.17521367521367523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210</v>
      </c>
      <c r="Y191" s="375">
        <f t="shared" si="26"/>
        <v>210</v>
      </c>
      <c r="Z191" s="36">
        <f>IFERROR(IF(Y191=0,"",ROUNDUP(Y191/H191,0)*0.00502),"")</f>
        <v>0.502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220.00000000000003</v>
      </c>
      <c r="BN191" s="64">
        <f t="shared" si="28"/>
        <v>220.00000000000003</v>
      </c>
      <c r="BO191" s="64">
        <f t="shared" si="29"/>
        <v>0.42735042735042739</v>
      </c>
      <c r="BP191" s="64">
        <f t="shared" si="30"/>
        <v>0.42735042735042739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327.38095238095235</v>
      </c>
      <c r="Y194" s="376">
        <f>IFERROR(Y186/H186,"0")+IFERROR(Y187/H187,"0")+IFERROR(Y188/H188,"0")+IFERROR(Y189/H189,"0")+IFERROR(Y190/H190,"0")+IFERROR(Y191/H191,"0")+IFERROR(Y192/H192,"0")+IFERROR(Y193/H193,"0")</f>
        <v>329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2.1234599999999997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1079</v>
      </c>
      <c r="Y195" s="376">
        <f>IFERROR(SUM(Y186:Y193),"0")</f>
        <v>1085.7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8"/>
      <c r="AB196" s="368"/>
      <c r="AC196" s="368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25</v>
      </c>
      <c r="Y204" s="375">
        <f>IFERROR(IF(X204="",0,CEILING((X204/$H204),1)*$H204),"")</f>
        <v>25.200000000000003</v>
      </c>
      <c r="Z204" s="36">
        <f>IFERROR(IF(Y204=0,"",ROUNDUP(Y204/H204,0)*0.00753),"")</f>
        <v>9.0359999999999996E-2</v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27.380952380952376</v>
      </c>
      <c r="BN204" s="64">
        <f>IFERROR(Y204*I204/H204,"0")</f>
        <v>27.599999999999998</v>
      </c>
      <c r="BO204" s="64">
        <f>IFERROR(1/J204*(X204/H204),"0")</f>
        <v>7.6312576312576319E-2</v>
      </c>
      <c r="BP204" s="64">
        <f>IFERROR(1/J204*(Y204/H204),"0")</f>
        <v>7.6923076923076927E-2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11.904761904761905</v>
      </c>
      <c r="Y205" s="376">
        <f>IFERROR(Y203/H203,"0")+IFERROR(Y204/H204,"0")</f>
        <v>12</v>
      </c>
      <c r="Z205" s="376">
        <f>IFERROR(IF(Z203="",0,Z203),"0")+IFERROR(IF(Z204="",0,Z204),"0")</f>
        <v>9.0359999999999996E-2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25</v>
      </c>
      <c r="Y206" s="376">
        <f>IFERROR(SUM(Y203:Y204),"0")</f>
        <v>25.200000000000003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527</v>
      </c>
      <c r="Y208" s="375">
        <f t="shared" ref="Y208:Y215" si="31">IFERROR(IF(X208="",0,CEILING((X208/$H208),1)*$H208),"")</f>
        <v>529.20000000000005</v>
      </c>
      <c r="Z208" s="36">
        <f>IFERROR(IF(Y208=0,"",ROUNDUP(Y208/H208,0)*0.00937),"")</f>
        <v>0.91825999999999997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547.49444444444441</v>
      </c>
      <c r="BN208" s="64">
        <f t="shared" ref="BN208:BN215" si="33">IFERROR(Y208*I208/H208,"0")</f>
        <v>549.78</v>
      </c>
      <c r="BO208" s="64">
        <f t="shared" ref="BO208:BO215" si="34">IFERROR(1/J208*(X208/H208),"0")</f>
        <v>0.81327160493827144</v>
      </c>
      <c r="BP208" s="64">
        <f t="shared" ref="BP208:BP215" si="35">IFERROR(1/J208*(Y208/H208),"0")</f>
        <v>0.81666666666666665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551</v>
      </c>
      <c r="Y209" s="375">
        <f t="shared" si="31"/>
        <v>556.20000000000005</v>
      </c>
      <c r="Z209" s="36">
        <f>IFERROR(IF(Y209=0,"",ROUNDUP(Y209/H209,0)*0.00937),"")</f>
        <v>0.96511000000000002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572.42777777777781</v>
      </c>
      <c r="BN209" s="64">
        <f t="shared" si="33"/>
        <v>577.83000000000004</v>
      </c>
      <c r="BO209" s="64">
        <f t="shared" si="34"/>
        <v>0.85030864197530853</v>
      </c>
      <c r="BP209" s="64">
        <f t="shared" si="35"/>
        <v>0.85833333333333328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866</v>
      </c>
      <c r="Y211" s="375">
        <f t="shared" si="31"/>
        <v>869.40000000000009</v>
      </c>
      <c r="Z211" s="36">
        <f>IFERROR(IF(Y211=0,"",ROUNDUP(Y211/H211,0)*0.00937),"")</f>
        <v>1.50857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899.67777777777781</v>
      </c>
      <c r="BN211" s="64">
        <f t="shared" si="33"/>
        <v>903.21</v>
      </c>
      <c r="BO211" s="64">
        <f t="shared" si="34"/>
        <v>1.3364197530864197</v>
      </c>
      <c r="BP211" s="64">
        <f t="shared" si="35"/>
        <v>1.3416666666666666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360</v>
      </c>
      <c r="Y216" s="376">
        <f>IFERROR(Y208/H208,"0")+IFERROR(Y209/H209,"0")+IFERROR(Y210/H210,"0")+IFERROR(Y211/H211,"0")+IFERROR(Y212/H212,"0")+IFERROR(Y213/H213,"0")+IFERROR(Y214/H214,"0")+IFERROR(Y215/H215,"0")</f>
        <v>362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3.39194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1944</v>
      </c>
      <c r="Y217" s="376">
        <f>IFERROR(SUM(Y208:Y215),"0")</f>
        <v>1954.8000000000002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297</v>
      </c>
      <c r="Y220" s="375">
        <f t="shared" si="36"/>
        <v>304.2</v>
      </c>
      <c r="Z220" s="36">
        <f>IFERROR(IF(Y220=0,"",ROUNDUP(Y220/H220,0)*0.02175),"")</f>
        <v>0.84824999999999995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318.47538461538466</v>
      </c>
      <c r="BN220" s="64">
        <f t="shared" si="38"/>
        <v>326.19600000000003</v>
      </c>
      <c r="BO220" s="64">
        <f t="shared" si="39"/>
        <v>0.67994505494505497</v>
      </c>
      <c r="BP220" s="64">
        <f t="shared" si="40"/>
        <v>0.6964285714285714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882</v>
      </c>
      <c r="Y222" s="375">
        <f t="shared" si="36"/>
        <v>887.4</v>
      </c>
      <c r="Z222" s="36">
        <f>IFERROR(IF(Y222=0,"",ROUNDUP(Y222/H222,0)*0.02175),"")</f>
        <v>2.2184999999999997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939.17793103448275</v>
      </c>
      <c r="BN222" s="64">
        <f t="shared" si="38"/>
        <v>944.928</v>
      </c>
      <c r="BO222" s="64">
        <f t="shared" si="39"/>
        <v>1.8103448275862071</v>
      </c>
      <c r="BP222" s="64">
        <f t="shared" si="40"/>
        <v>1.8214285714285714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203</v>
      </c>
      <c r="Y223" s="375">
        <f t="shared" si="36"/>
        <v>204</v>
      </c>
      <c r="Z223" s="36">
        <f t="shared" ref="Z223:Z229" si="41">IFERROR(IF(Y223=0,"",ROUNDUP(Y223/H223,0)*0.00753),"")</f>
        <v>0.64005000000000001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227.52916666666664</v>
      </c>
      <c r="BN223" s="64">
        <f t="shared" si="38"/>
        <v>228.65</v>
      </c>
      <c r="BO223" s="64">
        <f t="shared" si="39"/>
        <v>0.54220085470085477</v>
      </c>
      <c r="BP223" s="64">
        <f t="shared" si="40"/>
        <v>0.54487179487179482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2</v>
      </c>
      <c r="Y225" s="375">
        <f t="shared" si="36"/>
        <v>2.4</v>
      </c>
      <c r="Z225" s="36">
        <f t="shared" si="41"/>
        <v>7.5300000000000002E-3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2.226666666666667</v>
      </c>
      <c r="BN225" s="64">
        <f t="shared" si="38"/>
        <v>2.6720000000000002</v>
      </c>
      <c r="BO225" s="64">
        <f t="shared" si="39"/>
        <v>5.341880341880342E-3</v>
      </c>
      <c r="BP225" s="64">
        <f t="shared" si="40"/>
        <v>6.41025641025641E-3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37</v>
      </c>
      <c r="Y226" s="375">
        <f t="shared" si="36"/>
        <v>38.4</v>
      </c>
      <c r="Z226" s="36">
        <f t="shared" si="41"/>
        <v>0.12048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41.193333333333335</v>
      </c>
      <c r="BN226" s="64">
        <f t="shared" si="38"/>
        <v>42.752000000000002</v>
      </c>
      <c r="BO226" s="64">
        <f t="shared" si="39"/>
        <v>9.8824786324786335E-2</v>
      </c>
      <c r="BP226" s="64">
        <f t="shared" si="40"/>
        <v>0.10256410256410256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132</v>
      </c>
      <c r="Y228" s="375">
        <f t="shared" si="36"/>
        <v>132</v>
      </c>
      <c r="Z228" s="36">
        <f t="shared" si="41"/>
        <v>0.41415000000000002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146.96</v>
      </c>
      <c r="BN228" s="64">
        <f t="shared" si="38"/>
        <v>146.96</v>
      </c>
      <c r="BO228" s="64">
        <f t="shared" si="39"/>
        <v>0.35256410256410253</v>
      </c>
      <c r="BP228" s="64">
        <f t="shared" si="40"/>
        <v>0.35256410256410253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155</v>
      </c>
      <c r="Y229" s="375">
        <f t="shared" si="36"/>
        <v>156</v>
      </c>
      <c r="Z229" s="36">
        <f t="shared" si="41"/>
        <v>0.48945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172.95416666666665</v>
      </c>
      <c r="BN229" s="64">
        <f t="shared" si="38"/>
        <v>174.07</v>
      </c>
      <c r="BO229" s="64">
        <f t="shared" si="39"/>
        <v>0.41399572649572652</v>
      </c>
      <c r="BP229" s="64">
        <f t="shared" si="40"/>
        <v>0.41666666666666663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359.8729000884174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363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4.73841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1708</v>
      </c>
      <c r="Y231" s="376">
        <f>IFERROR(SUM(Y219:Y229),"0")</f>
        <v>1724.4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87</v>
      </c>
      <c r="Y236" s="375">
        <f>IFERROR(IF(X236="",0,CEILING((X236/$H236),1)*$H236),"")</f>
        <v>88.8</v>
      </c>
      <c r="Z236" s="36">
        <f>IFERROR(IF(Y236=0,"",ROUNDUP(Y236/H236,0)*0.00753),"")</f>
        <v>0.27861000000000002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96.860000000000014</v>
      </c>
      <c r="BN236" s="64">
        <f>IFERROR(Y236*I236/H236,"0")</f>
        <v>98.864000000000004</v>
      </c>
      <c r="BO236" s="64">
        <f>IFERROR(1/J236*(X236/H236),"0")</f>
        <v>0.23237179487179485</v>
      </c>
      <c r="BP236" s="64">
        <f>IFERROR(1/J236*(Y236/H236),"0")</f>
        <v>0.23717948717948717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2</v>
      </c>
      <c r="Y237" s="375">
        <f>IFERROR(IF(X237="",0,CEILING((X237/$H237),1)*$H237),"")</f>
        <v>2.4</v>
      </c>
      <c r="Z237" s="36">
        <f>IFERROR(IF(Y237=0,"",ROUNDUP(Y237/H237,0)*0.00753),"")</f>
        <v>7.5300000000000002E-3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2.226666666666667</v>
      </c>
      <c r="BN237" s="64">
        <f>IFERROR(Y237*I237/H237,"0")</f>
        <v>2.6720000000000002</v>
      </c>
      <c r="BO237" s="64">
        <f>IFERROR(1/J237*(X237/H237),"0")</f>
        <v>5.341880341880342E-3</v>
      </c>
      <c r="BP237" s="64">
        <f>IFERROR(1/J237*(Y237/H237),"0")</f>
        <v>6.41025641025641E-3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37.083333333333336</v>
      </c>
      <c r="Y238" s="376">
        <f>IFERROR(Y233/H233,"0")+IFERROR(Y234/H234,"0")+IFERROR(Y235/H235,"0")+IFERROR(Y236/H236,"0")+IFERROR(Y237/H237,"0")</f>
        <v>38</v>
      </c>
      <c r="Z238" s="376">
        <f>IFERROR(IF(Z233="",0,Z233),"0")+IFERROR(IF(Z234="",0,Z234),"0")+IFERROR(IF(Z235="",0,Z235),"0")+IFERROR(IF(Z236="",0,Z236),"0")+IFERROR(IF(Z237="",0,Z237),"0")</f>
        <v>0.28614000000000001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89</v>
      </c>
      <c r="Y239" s="376">
        <f>IFERROR(SUM(Y233:Y237),"0")</f>
        <v>91.2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8"/>
      <c r="AB240" s="368"/>
      <c r="AC240" s="368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51</v>
      </c>
      <c r="Y245" s="375">
        <f t="shared" si="42"/>
        <v>58</v>
      </c>
      <c r="Z245" s="36">
        <f>IFERROR(IF(Y245=0,"",ROUNDUP(Y245/H245,0)*0.02175),"")</f>
        <v>0.10874999999999999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53.110344827586211</v>
      </c>
      <c r="BN245" s="64">
        <f t="shared" si="44"/>
        <v>60.4</v>
      </c>
      <c r="BO245" s="64">
        <f t="shared" si="45"/>
        <v>7.8509852216748777E-2</v>
      </c>
      <c r="BP245" s="64">
        <f t="shared" si="46"/>
        <v>8.9285714285714274E-2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4.3965517241379315</v>
      </c>
      <c r="Y250" s="376">
        <f>IFERROR(Y242/H242,"0")+IFERROR(Y243/H243,"0")+IFERROR(Y244/H244,"0")+IFERROR(Y245/H245,"0")+IFERROR(Y246/H246,"0")+IFERROR(Y247/H247,"0")+IFERROR(Y248/H248,"0")+IFERROR(Y249/H249,"0")</f>
        <v>5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0.10874999999999999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51</v>
      </c>
      <c r="Y251" s="376">
        <f>IFERROR(SUM(Y242:Y249),"0")</f>
        <v>58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8"/>
      <c r="AB252" s="368"/>
      <c r="AC252" s="368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217</v>
      </c>
      <c r="Y254" s="375">
        <f t="shared" ref="Y254:Y261" si="47">IFERROR(IF(X254="",0,CEILING((X254/$H254),1)*$H254),"")</f>
        <v>220.4</v>
      </c>
      <c r="Z254" s="36">
        <f>IFERROR(IF(Y254=0,"",ROUNDUP(Y254/H254,0)*0.02175),"")</f>
        <v>0.41324999999999995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225.97931034482761</v>
      </c>
      <c r="BN254" s="64">
        <f t="shared" ref="BN254:BN261" si="49">IFERROR(Y254*I254/H254,"0")</f>
        <v>229.52000000000004</v>
      </c>
      <c r="BO254" s="64">
        <f t="shared" ref="BO254:BO261" si="50">IFERROR(1/J254*(X254/H254),"0")</f>
        <v>0.33405172413793105</v>
      </c>
      <c r="BP254" s="64">
        <f t="shared" ref="BP254:BP261" si="51">IFERROR(1/J254*(Y254/H254),"0")</f>
        <v>0.33928571428571425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32</v>
      </c>
      <c r="Y258" s="375">
        <f t="shared" si="47"/>
        <v>32</v>
      </c>
      <c r="Z258" s="36">
        <f>IFERROR(IF(Y258=0,"",ROUNDUP(Y258/H258,0)*0.00937),"")</f>
        <v>7.4959999999999999E-2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33.92</v>
      </c>
      <c r="BN258" s="64">
        <f t="shared" si="49"/>
        <v>33.92</v>
      </c>
      <c r="BO258" s="64">
        <f t="shared" si="50"/>
        <v>6.6666666666666666E-2</v>
      </c>
      <c r="BP258" s="64">
        <f t="shared" si="51"/>
        <v>6.6666666666666666E-2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26.706896551724139</v>
      </c>
      <c r="Y262" s="376">
        <f>IFERROR(Y254/H254,"0")+IFERROR(Y255/H255,"0")+IFERROR(Y256/H256,"0")+IFERROR(Y257/H257,"0")+IFERROR(Y258/H258,"0")+IFERROR(Y259/H259,"0")+IFERROR(Y260/H260,"0")+IFERROR(Y261/H261,"0")</f>
        <v>27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0.48820999999999992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249</v>
      </c>
      <c r="Y263" s="376">
        <f>IFERROR(SUM(Y254:Y261),"0")</f>
        <v>252.4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8"/>
      <c r="AB264" s="368"/>
      <c r="AC264" s="368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8"/>
      <c r="AB273" s="368"/>
      <c r="AC273" s="368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8"/>
      <c r="AB278" s="368"/>
      <c r="AC278" s="368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8"/>
      <c r="AB285" s="368"/>
      <c r="AC285" s="368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195</v>
      </c>
      <c r="Y289" s="375">
        <f>IFERROR(IF(X289="",0,CEILING((X289/$H289),1)*$H289),"")</f>
        <v>196.79999999999998</v>
      </c>
      <c r="Z289" s="36">
        <f>IFERROR(IF(Y289=0,"",ROUNDUP(Y289/H289,0)*0.00753),"")</f>
        <v>0.61746000000000001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217.10000000000005</v>
      </c>
      <c r="BN289" s="64">
        <f>IFERROR(Y289*I289/H289,"0")</f>
        <v>219.10400000000001</v>
      </c>
      <c r="BO289" s="64">
        <f>IFERROR(1/J289*(X289/H289),"0")</f>
        <v>0.52083333333333337</v>
      </c>
      <c r="BP289" s="64">
        <f>IFERROR(1/J289*(Y289/H289),"0")</f>
        <v>0.52564102564102566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129</v>
      </c>
      <c r="Y290" s="375">
        <f>IFERROR(IF(X290="",0,CEILING((X290/$H290),1)*$H290),"")</f>
        <v>129.6</v>
      </c>
      <c r="Z290" s="36">
        <f>IFERROR(IF(Y290=0,"",ROUNDUP(Y290/H290,0)*0.00753),"")</f>
        <v>0.40662000000000004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139.75000000000003</v>
      </c>
      <c r="BN290" s="64">
        <f>IFERROR(Y290*I290/H290,"0")</f>
        <v>140.4</v>
      </c>
      <c r="BO290" s="64">
        <f>IFERROR(1/J290*(X290/H290),"0")</f>
        <v>0.34455128205128205</v>
      </c>
      <c r="BP290" s="64">
        <f>IFERROR(1/J290*(Y290/H290),"0")</f>
        <v>0.34615384615384615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135</v>
      </c>
      <c r="Y292" s="376">
        <f>IFERROR(Y287/H287,"0")+IFERROR(Y288/H288,"0")+IFERROR(Y289/H289,"0")+IFERROR(Y290/H290,"0")+IFERROR(Y291/H291,"0")</f>
        <v>136</v>
      </c>
      <c r="Z292" s="376">
        <f>IFERROR(IF(Z287="",0,Z287),"0")+IFERROR(IF(Z288="",0,Z288),"0")+IFERROR(IF(Z289="",0,Z289),"0")+IFERROR(IF(Z290="",0,Z290),"0")+IFERROR(IF(Z291="",0,Z291),"0")</f>
        <v>1.0240800000000001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324</v>
      </c>
      <c r="Y293" s="376">
        <f>IFERROR(SUM(Y287:Y291),"0")</f>
        <v>326.39999999999998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8"/>
      <c r="AB294" s="368"/>
      <c r="AC294" s="368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8"/>
      <c r="AB299" s="368"/>
      <c r="AC299" s="368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8"/>
      <c r="AB309" s="368"/>
      <c r="AC309" s="368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35</v>
      </c>
      <c r="Y321" s="375">
        <f>IFERROR(IF(X321="",0,CEILING((X321/$H321),1)*$H321),"")</f>
        <v>37.800000000000004</v>
      </c>
      <c r="Z321" s="36">
        <f>IFERROR(IF(Y321=0,"",ROUNDUP(Y321/H321,0)*0.00753),"")</f>
        <v>6.7769999999999997E-2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37.166666666666664</v>
      </c>
      <c r="BN321" s="64">
        <f>IFERROR(Y321*I321/H321,"0")</f>
        <v>40.14</v>
      </c>
      <c r="BO321" s="64">
        <f>IFERROR(1/J321*(X321/H321),"0")</f>
        <v>5.3418803418803409E-2</v>
      </c>
      <c r="BP321" s="64">
        <f>IFERROR(1/J321*(Y321/H321),"0")</f>
        <v>5.7692307692307689E-2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8.3333333333333321</v>
      </c>
      <c r="Y325" s="376">
        <f>IFERROR(Y321/H321,"0")+IFERROR(Y322/H322,"0")+IFERROR(Y323/H323,"0")+IFERROR(Y324/H324,"0")</f>
        <v>9</v>
      </c>
      <c r="Z325" s="376">
        <f>IFERROR(IF(Z321="",0,Z321),"0")+IFERROR(IF(Z322="",0,Z322),"0")+IFERROR(IF(Z323="",0,Z323),"0")+IFERROR(IF(Z324="",0,Z324),"0")</f>
        <v>6.7769999999999997E-2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35</v>
      </c>
      <c r="Y326" s="376">
        <f>IFERROR(SUM(Y321:Y324),"0")</f>
        <v>37.800000000000004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79</v>
      </c>
      <c r="Y328" s="375">
        <f t="shared" ref="Y328:Y333" si="57">IFERROR(IF(X328="",0,CEILING((X328/$H328),1)*$H328),"")</f>
        <v>85.8</v>
      </c>
      <c r="Z328" s="36">
        <f>IFERROR(IF(Y328=0,"",ROUNDUP(Y328/H328,0)*0.02175),"")</f>
        <v>0.23924999999999999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84.651538461538465</v>
      </c>
      <c r="BN328" s="64">
        <f t="shared" ref="BN328:BN333" si="59">IFERROR(Y328*I328/H328,"0")</f>
        <v>91.938000000000002</v>
      </c>
      <c r="BO328" s="64">
        <f t="shared" ref="BO328:BO333" si="60">IFERROR(1/J328*(X328/H328),"0")</f>
        <v>0.18086080586080583</v>
      </c>
      <c r="BP328" s="64">
        <f t="shared" ref="BP328:BP333" si="61">IFERROR(1/J328*(Y328/H328),"0")</f>
        <v>0.19642857142857142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10.128205128205128</v>
      </c>
      <c r="Y334" s="376">
        <f>IFERROR(Y328/H328,"0")+IFERROR(Y329/H329,"0")+IFERROR(Y330/H330,"0")+IFERROR(Y331/H331,"0")+IFERROR(Y332/H332,"0")+IFERROR(Y333/H333,"0")</f>
        <v>11</v>
      </c>
      <c r="Z334" s="376">
        <f>IFERROR(IF(Z328="",0,Z328),"0")+IFERROR(IF(Z329="",0,Z329),"0")+IFERROR(IF(Z330="",0,Z330),"0")+IFERROR(IF(Z331="",0,Z331),"0")+IFERROR(IF(Z332="",0,Z332),"0")+IFERROR(IF(Z333="",0,Z333),"0")</f>
        <v>0.23924999999999999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79</v>
      </c>
      <c r="Y335" s="376">
        <f>IFERROR(SUM(Y328:Y333),"0")</f>
        <v>85.8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194</v>
      </c>
      <c r="Y337" s="375">
        <f>IFERROR(IF(X337="",0,CEILING((X337/$H337),1)*$H337),"")</f>
        <v>201.60000000000002</v>
      </c>
      <c r="Z337" s="36">
        <f>IFERROR(IF(Y337=0,"",ROUNDUP(Y337/H337,0)*0.02175),"")</f>
        <v>0.52200000000000002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207.02571428571429</v>
      </c>
      <c r="BN337" s="64">
        <f>IFERROR(Y337*I337/H337,"0")</f>
        <v>215.13600000000002</v>
      </c>
      <c r="BO337" s="64">
        <f>IFERROR(1/J337*(X337/H337),"0")</f>
        <v>0.41241496598639454</v>
      </c>
      <c r="BP337" s="64">
        <f>IFERROR(1/J337*(Y337/H337),"0")</f>
        <v>0.42857142857142855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485</v>
      </c>
      <c r="Y338" s="375">
        <f>IFERROR(IF(X338="",0,CEILING((X338/$H338),1)*$H338),"")</f>
        <v>491.4</v>
      </c>
      <c r="Z338" s="36">
        <f>IFERROR(IF(Y338=0,"",ROUNDUP(Y338/H338,0)*0.02175),"")</f>
        <v>1.37025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520.06923076923078</v>
      </c>
      <c r="BN338" s="64">
        <f>IFERROR(Y338*I338/H338,"0")</f>
        <v>526.93200000000002</v>
      </c>
      <c r="BO338" s="64">
        <f>IFERROR(1/J338*(X338/H338),"0")</f>
        <v>1.1103479853479854</v>
      </c>
      <c r="BP338" s="64">
        <f>IFERROR(1/J338*(Y338/H338),"0")</f>
        <v>1.125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182</v>
      </c>
      <c r="Y339" s="375">
        <f>IFERROR(IF(X339="",0,CEILING((X339/$H339),1)*$H339),"")</f>
        <v>184.8</v>
      </c>
      <c r="Z339" s="36">
        <f>IFERROR(IF(Y339=0,"",ROUNDUP(Y339/H339,0)*0.02175),"")</f>
        <v>0.47849999999999998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194.22</v>
      </c>
      <c r="BN339" s="64">
        <f>IFERROR(Y339*I339/H339,"0")</f>
        <v>197.20800000000003</v>
      </c>
      <c r="BO339" s="64">
        <f>IFERROR(1/J339*(X339/H339),"0")</f>
        <v>0.38690476190476186</v>
      </c>
      <c r="BP339" s="64">
        <f>IFERROR(1/J339*(Y339/H339),"0")</f>
        <v>0.39285714285714285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106.94139194139194</v>
      </c>
      <c r="Y340" s="376">
        <f>IFERROR(Y337/H337,"0")+IFERROR(Y338/H338,"0")+IFERROR(Y339/H339,"0")</f>
        <v>109</v>
      </c>
      <c r="Z340" s="376">
        <f>IFERROR(IF(Z337="",0,Z337),"0")+IFERROR(IF(Z338="",0,Z338),"0")+IFERROR(IF(Z339="",0,Z339),"0")</f>
        <v>2.3707500000000001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861</v>
      </c>
      <c r="Y341" s="376">
        <f>IFERROR(SUM(Y337:Y339),"0")</f>
        <v>877.8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0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3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15</v>
      </c>
      <c r="Y345" s="375">
        <f>IFERROR(IF(X345="",0,CEILING((X345/$H345),1)*$H345),"")</f>
        <v>15.299999999999999</v>
      </c>
      <c r="Z345" s="36">
        <f>IFERROR(IF(Y345=0,"",ROUNDUP(Y345/H345,0)*0.00753),"")</f>
        <v>4.5179999999999998E-2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17.5</v>
      </c>
      <c r="BN345" s="64">
        <f>IFERROR(Y345*I345/H345,"0")</f>
        <v>17.850000000000001</v>
      </c>
      <c r="BO345" s="64">
        <f>IFERROR(1/J345*(X345/H345),"0")</f>
        <v>3.7707390648567124E-2</v>
      </c>
      <c r="BP345" s="64">
        <f>IFERROR(1/J345*(Y345/H345),"0")</f>
        <v>3.8461538461538464E-2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41</v>
      </c>
      <c r="Y346" s="375">
        <f>IFERROR(IF(X346="",0,CEILING((X346/$H346),1)*$H346),"")</f>
        <v>43.349999999999994</v>
      </c>
      <c r="Z346" s="36">
        <f>IFERROR(IF(Y346=0,"",ROUNDUP(Y346/H346,0)*0.00753),"")</f>
        <v>0.12801000000000001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46.627450980392155</v>
      </c>
      <c r="BN346" s="64">
        <f>IFERROR(Y346*I346/H346,"0")</f>
        <v>49.3</v>
      </c>
      <c r="BO346" s="64">
        <f>IFERROR(1/J346*(X346/H346),"0")</f>
        <v>0.10306686777275012</v>
      </c>
      <c r="BP346" s="64">
        <f>IFERROR(1/J346*(Y346/H346),"0")</f>
        <v>0.10897435897435898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21.96078431372549</v>
      </c>
      <c r="Y347" s="376">
        <f>IFERROR(Y343/H343,"0")+IFERROR(Y344/H344,"0")+IFERROR(Y345/H345,"0")+IFERROR(Y346/H346,"0")</f>
        <v>23</v>
      </c>
      <c r="Z347" s="376">
        <f>IFERROR(IF(Z343="",0,Z343),"0")+IFERROR(IF(Z344="",0,Z344),"0")+IFERROR(IF(Z345="",0,Z345),"0")+IFERROR(IF(Z346="",0,Z346),"0")</f>
        <v>0.17319000000000001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56</v>
      </c>
      <c r="Y348" s="376">
        <f>IFERROR(SUM(Y343:Y346),"0")</f>
        <v>58.649999999999991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8"/>
      <c r="AB355" s="368"/>
      <c r="AC355" s="368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62</v>
      </c>
      <c r="Y357" s="375">
        <f>IFERROR(IF(X357="",0,CEILING((X357/$H357),1)*$H357),"")</f>
        <v>63</v>
      </c>
      <c r="Z357" s="36">
        <f>IFERROR(IF(Y357=0,"",ROUNDUP(Y357/H357,0)*0.00753),"")</f>
        <v>0.26355000000000001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70.542222222222222</v>
      </c>
      <c r="BN357" s="64">
        <f>IFERROR(Y357*I357/H357,"0")</f>
        <v>71.679999999999993</v>
      </c>
      <c r="BO357" s="64">
        <f>IFERROR(1/J357*(X357/H357),"0")</f>
        <v>0.22079772079772078</v>
      </c>
      <c r="BP357" s="64">
        <f>IFERROR(1/J357*(Y357/H357),"0")</f>
        <v>0.22435897435897434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34.444444444444443</v>
      </c>
      <c r="Y358" s="376">
        <f>IFERROR(Y357/H357,"0")</f>
        <v>35</v>
      </c>
      <c r="Z358" s="376">
        <f>IFERROR(IF(Z357="",0,Z357),"0")</f>
        <v>0.26355000000000001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62</v>
      </c>
      <c r="Y359" s="376">
        <f>IFERROR(SUM(Y357:Y357),"0")</f>
        <v>63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50</v>
      </c>
      <c r="Y361" s="375">
        <f>IFERROR(IF(X361="",0,CEILING((X361/$H361),1)*$H361),"")</f>
        <v>56.699999999999996</v>
      </c>
      <c r="Z361" s="36">
        <f>IFERROR(IF(Y361=0,"",ROUNDUP(Y361/H361,0)*0.02175),"")</f>
        <v>0.15225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53.481481481481481</v>
      </c>
      <c r="BN361" s="64">
        <f>IFERROR(Y361*I361/H361,"0")</f>
        <v>60.647999999999996</v>
      </c>
      <c r="BO361" s="64">
        <f>IFERROR(1/J361*(X361/H361),"0")</f>
        <v>0.11022927689594356</v>
      </c>
      <c r="BP361" s="64">
        <f>IFERROR(1/J361*(Y361/H361),"0")</f>
        <v>0.125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6.1728395061728394</v>
      </c>
      <c r="Y364" s="376">
        <f>IFERROR(Y361/H361,"0")+IFERROR(Y362/H362,"0")+IFERROR(Y363/H363,"0")</f>
        <v>7</v>
      </c>
      <c r="Z364" s="376">
        <f>IFERROR(IF(Z361="",0,Z361),"0")+IFERROR(IF(Z362="",0,Z362),"0")+IFERROR(IF(Z363="",0,Z363),"0")</f>
        <v>0.15225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50</v>
      </c>
      <c r="Y365" s="376">
        <f>IFERROR(SUM(Y361:Y363),"0")</f>
        <v>56.699999999999996</v>
      </c>
      <c r="Z365" s="37"/>
      <c r="AA365" s="377"/>
      <c r="AB365" s="377"/>
      <c r="AC365" s="377"/>
    </row>
    <row r="366" spans="1:68" ht="27.75" customHeight="1" x14ac:dyDescent="0.2">
      <c r="A366" s="438" t="s">
        <v>469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8"/>
      <c r="AB367" s="368"/>
      <c r="AC367" s="368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324</v>
      </c>
      <c r="Y369" s="375">
        <f t="shared" ref="Y369:Y377" si="62">IFERROR(IF(X369="",0,CEILING((X369/$H369),1)*$H369),"")</f>
        <v>330</v>
      </c>
      <c r="Z369" s="36">
        <f>IFERROR(IF(Y369=0,"",ROUNDUP(Y369/H369,0)*0.02175),"")</f>
        <v>0.47849999999999998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334.36800000000005</v>
      </c>
      <c r="BN369" s="64">
        <f t="shared" ref="BN369:BN377" si="64">IFERROR(Y369*I369/H369,"0")</f>
        <v>340.56000000000006</v>
      </c>
      <c r="BO369" s="64">
        <f t="shared" ref="BO369:BO377" si="65">IFERROR(1/J369*(X369/H369),"0")</f>
        <v>0.45</v>
      </c>
      <c r="BP369" s="64">
        <f t="shared" ref="BP369:BP377" si="66">IFERROR(1/J369*(Y369/H369),"0")</f>
        <v>0.45833333333333331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657</v>
      </c>
      <c r="Y371" s="375">
        <f t="shared" si="62"/>
        <v>660</v>
      </c>
      <c r="Z371" s="36">
        <f>IFERROR(IF(Y371=0,"",ROUNDUP(Y371/H371,0)*0.02175),"")</f>
        <v>0.95699999999999996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678.024</v>
      </c>
      <c r="BN371" s="64">
        <f t="shared" si="64"/>
        <v>681.12000000000012</v>
      </c>
      <c r="BO371" s="64">
        <f t="shared" si="65"/>
        <v>0.91249999999999987</v>
      </c>
      <c r="BP371" s="64">
        <f t="shared" si="66"/>
        <v>0.91666666666666663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527</v>
      </c>
      <c r="Y374" s="375">
        <f t="shared" si="62"/>
        <v>540</v>
      </c>
      <c r="Z374" s="36">
        <f>IFERROR(IF(Y374=0,"",ROUNDUP(Y374/H374,0)*0.02175),"")</f>
        <v>0.78299999999999992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543.86400000000003</v>
      </c>
      <c r="BN374" s="64">
        <f t="shared" si="64"/>
        <v>557.28000000000009</v>
      </c>
      <c r="BO374" s="64">
        <f t="shared" si="65"/>
        <v>0.7319444444444444</v>
      </c>
      <c r="BP374" s="64">
        <f t="shared" si="66"/>
        <v>0.75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100.53333333333333</v>
      </c>
      <c r="Y378" s="376">
        <f>IFERROR(Y369/H369,"0")+IFERROR(Y370/H370,"0")+IFERROR(Y371/H371,"0")+IFERROR(Y372/H372,"0")+IFERROR(Y373/H373,"0")+IFERROR(Y374/H374,"0")+IFERROR(Y375/H375,"0")+IFERROR(Y376/H376,"0")+IFERROR(Y377/H377,"0")</f>
        <v>102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2.2184999999999997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1508</v>
      </c>
      <c r="Y379" s="376">
        <f>IFERROR(SUM(Y369:Y377),"0")</f>
        <v>1530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1033</v>
      </c>
      <c r="Y381" s="375">
        <f>IFERROR(IF(X381="",0,CEILING((X381/$H381),1)*$H381),"")</f>
        <v>1035</v>
      </c>
      <c r="Z381" s="36">
        <f>IFERROR(IF(Y381=0,"",ROUNDUP(Y381/H381,0)*0.02175),"")</f>
        <v>1.5007499999999998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1066.056</v>
      </c>
      <c r="BN381" s="64">
        <f>IFERROR(Y381*I381/H381,"0")</f>
        <v>1068.1200000000001</v>
      </c>
      <c r="BO381" s="64">
        <f>IFERROR(1/J381*(X381/H381),"0")</f>
        <v>1.434722222222222</v>
      </c>
      <c r="BP381" s="64">
        <f>IFERROR(1/J381*(Y381/H381),"0")</f>
        <v>1.4375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68.86666666666666</v>
      </c>
      <c r="Y383" s="376">
        <f>IFERROR(Y381/H381,"0")+IFERROR(Y382/H382,"0")</f>
        <v>69</v>
      </c>
      <c r="Z383" s="376">
        <f>IFERROR(IF(Z381="",0,Z381),"0")+IFERROR(IF(Z382="",0,Z382),"0")</f>
        <v>1.5007499999999998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1033</v>
      </c>
      <c r="Y384" s="376">
        <f>IFERROR(SUM(Y381:Y382),"0")</f>
        <v>1035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39</v>
      </c>
      <c r="Y393" s="375">
        <f>IFERROR(IF(X393="",0,CEILING((X393/$H393),1)*$H393),"")</f>
        <v>39</v>
      </c>
      <c r="Z393" s="36">
        <f>IFERROR(IF(Y393=0,"",ROUNDUP(Y393/H393,0)*0.02175),"")</f>
        <v>0.10874999999999999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41.820000000000007</v>
      </c>
      <c r="BN393" s="64">
        <f>IFERROR(Y393*I393/H393,"0")</f>
        <v>41.820000000000007</v>
      </c>
      <c r="BO393" s="64">
        <f>IFERROR(1/J393*(X393/H393),"0")</f>
        <v>8.9285714285714274E-2</v>
      </c>
      <c r="BP393" s="64">
        <f>IFERROR(1/J393*(Y393/H393),"0")</f>
        <v>8.9285714285714274E-2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5</v>
      </c>
      <c r="Y394" s="376">
        <f>IFERROR(Y392/H392,"0")+IFERROR(Y393/H393,"0")</f>
        <v>5</v>
      </c>
      <c r="Z394" s="376">
        <f>IFERROR(IF(Z392="",0,Z392),"0")+IFERROR(IF(Z393="",0,Z393),"0")</f>
        <v>0.10874999999999999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39</v>
      </c>
      <c r="Y395" s="376">
        <f>IFERROR(SUM(Y392:Y393),"0")</f>
        <v>39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8"/>
      <c r="AB396" s="368"/>
      <c r="AC396" s="368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1158</v>
      </c>
      <c r="Y410" s="375">
        <f>IFERROR(IF(X410="",0,CEILING((X410/$H410),1)*$H410),"")</f>
        <v>1162.2</v>
      </c>
      <c r="Z410" s="36">
        <f>IFERROR(IF(Y410=0,"",ROUNDUP(Y410/H410,0)*0.02175),"")</f>
        <v>3.2407499999999998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1241.7323076923078</v>
      </c>
      <c r="BN410" s="64">
        <f>IFERROR(Y410*I410/H410,"0")</f>
        <v>1246.2360000000001</v>
      </c>
      <c r="BO410" s="64">
        <f>IFERROR(1/J410*(X410/H410),"0")</f>
        <v>2.651098901098901</v>
      </c>
      <c r="BP410" s="64">
        <f>IFERROR(1/J410*(Y410/H410),"0")</f>
        <v>2.6607142857142856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148.46153846153845</v>
      </c>
      <c r="Y415" s="376">
        <f>IFERROR(Y410/H410,"0")+IFERROR(Y411/H411,"0")+IFERROR(Y412/H412,"0")+IFERROR(Y413/H413,"0")+IFERROR(Y414/H414,"0")</f>
        <v>149</v>
      </c>
      <c r="Z415" s="376">
        <f>IFERROR(IF(Z410="",0,Z410),"0")+IFERROR(IF(Z411="",0,Z411),"0")+IFERROR(IF(Z412="",0,Z412),"0")+IFERROR(IF(Z413="",0,Z413),"0")+IFERROR(IF(Z414="",0,Z414),"0")</f>
        <v>3.2407499999999998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1158</v>
      </c>
      <c r="Y416" s="376">
        <f>IFERROR(SUM(Y410:Y414),"0")</f>
        <v>1162.2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38" t="s">
        <v>523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8"/>
      <c r="AB422" s="368"/>
      <c r="AC422" s="368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96</v>
      </c>
      <c r="Y429" s="375">
        <f t="shared" si="67"/>
        <v>96.600000000000009</v>
      </c>
      <c r="Z429" s="36">
        <f>IFERROR(IF(Y429=0,"",ROUNDUP(Y429/H429,0)*0.00753),"")</f>
        <v>0.17319000000000001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101.25714285714285</v>
      </c>
      <c r="BN429" s="64">
        <f t="shared" si="69"/>
        <v>101.88999999999999</v>
      </c>
      <c r="BO429" s="64">
        <f t="shared" si="70"/>
        <v>0.14652014652014653</v>
      </c>
      <c r="BP429" s="64">
        <f t="shared" si="71"/>
        <v>0.14743589743589744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74</v>
      </c>
      <c r="Y444" s="375">
        <f t="shared" si="67"/>
        <v>75.600000000000009</v>
      </c>
      <c r="Z444" s="36">
        <f t="shared" si="72"/>
        <v>0.18071999999999999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78.580952380952382</v>
      </c>
      <c r="BN444" s="64">
        <f t="shared" si="69"/>
        <v>80.28</v>
      </c>
      <c r="BO444" s="64">
        <f t="shared" si="70"/>
        <v>0.15059015059015057</v>
      </c>
      <c r="BP444" s="64">
        <f t="shared" si="71"/>
        <v>0.15384615384615385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58.095238095238088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59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0.35391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170</v>
      </c>
      <c r="Y450" s="376">
        <f>IFERROR(SUM(Y428:Y448),"0")</f>
        <v>172.20000000000002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8"/>
      <c r="AB460" s="368"/>
      <c r="AC460" s="368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6</v>
      </c>
      <c r="Y475" s="375">
        <f>IFERROR(IF(X475="",0,CEILING((X475/$H475),1)*$H475),"")</f>
        <v>6.6000000000000005</v>
      </c>
      <c r="Z475" s="36">
        <f>IFERROR(IF(Y475=0,"",ROUNDUP(Y475/H475,0)*0.00627),"")</f>
        <v>3.1350000000000003E-2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8.545454545454545</v>
      </c>
      <c r="BN475" s="64">
        <f>IFERROR(Y475*I475/H475,"0")</f>
        <v>9.3999999999999986</v>
      </c>
      <c r="BO475" s="64">
        <f>IFERROR(1/J475*(X475/H475),"0")</f>
        <v>2.2727272727272724E-2</v>
      </c>
      <c r="BP475" s="64">
        <f>IFERROR(1/J475*(Y475/H475),"0")</f>
        <v>2.5000000000000001E-2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4.545454545454545</v>
      </c>
      <c r="Y476" s="376">
        <f>IFERROR(Y475/H475,"0")</f>
        <v>5</v>
      </c>
      <c r="Z476" s="376">
        <f>IFERROR(IF(Z475="",0,Z475),"0")</f>
        <v>3.1350000000000003E-2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6</v>
      </c>
      <c r="Y477" s="376">
        <f>IFERROR(SUM(Y475:Y475),"0")</f>
        <v>6.6000000000000005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8"/>
      <c r="AB478" s="368"/>
      <c r="AC478" s="368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8"/>
      <c r="AB485" s="368"/>
      <c r="AC485" s="368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38" t="s">
        <v>594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8"/>
      <c r="AB491" s="368"/>
      <c r="AC491" s="368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147</v>
      </c>
      <c r="Y494" s="375">
        <f t="shared" si="78"/>
        <v>147.84</v>
      </c>
      <c r="Z494" s="36">
        <f t="shared" si="79"/>
        <v>0.33488000000000001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157.02272727272725</v>
      </c>
      <c r="BN494" s="64">
        <f t="shared" si="81"/>
        <v>157.91999999999999</v>
      </c>
      <c r="BO494" s="64">
        <f t="shared" si="82"/>
        <v>0.26770104895104896</v>
      </c>
      <c r="BP494" s="64">
        <f t="shared" si="83"/>
        <v>0.26923076923076927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830</v>
      </c>
      <c r="Y496" s="375">
        <f t="shared" si="78"/>
        <v>834.24</v>
      </c>
      <c r="Z496" s="36">
        <f t="shared" si="79"/>
        <v>1.88968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886.59090909090901</v>
      </c>
      <c r="BN496" s="64">
        <f t="shared" si="81"/>
        <v>891.11999999999989</v>
      </c>
      <c r="BO496" s="64">
        <f t="shared" si="82"/>
        <v>1.511509324009324</v>
      </c>
      <c r="BP496" s="64">
        <f t="shared" si="83"/>
        <v>1.5192307692307694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641</v>
      </c>
      <c r="Y498" s="375">
        <f t="shared" si="78"/>
        <v>644.16000000000008</v>
      </c>
      <c r="Z498" s="36">
        <f t="shared" si="79"/>
        <v>1.45912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684.70454545454538</v>
      </c>
      <c r="BN498" s="64">
        <f t="shared" si="81"/>
        <v>688.08</v>
      </c>
      <c r="BO498" s="64">
        <f t="shared" si="82"/>
        <v>1.1673222610722611</v>
      </c>
      <c r="BP498" s="64">
        <f t="shared" si="83"/>
        <v>1.1730769230769234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19</v>
      </c>
      <c r="Y500" s="375">
        <f t="shared" si="78"/>
        <v>19.2</v>
      </c>
      <c r="Z500" s="36">
        <f>IFERROR(IF(Y500=0,"",ROUNDUP(Y500/H500,0)*0.00753),"")</f>
        <v>6.0240000000000002E-2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20.583333333333332</v>
      </c>
      <c r="BN500" s="64">
        <f t="shared" si="81"/>
        <v>20.8</v>
      </c>
      <c r="BO500" s="64">
        <f t="shared" si="82"/>
        <v>5.0747863247863248E-2</v>
      </c>
      <c r="BP500" s="64">
        <f t="shared" si="83"/>
        <v>5.128205128205128E-2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314.35606060606062</v>
      </c>
      <c r="Y502" s="376">
        <f>IFERROR(Y493/H493,"0")+IFERROR(Y494/H494,"0")+IFERROR(Y495/H495,"0")+IFERROR(Y496/H496,"0")+IFERROR(Y497/H497,"0")+IFERROR(Y498/H498,"0")+IFERROR(Y499/H499,"0")+IFERROR(Y500/H500,"0")+IFERROR(Y501/H501,"0")</f>
        <v>316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3.7439199999999997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1637</v>
      </c>
      <c r="Y503" s="376">
        <f>IFERROR(SUM(Y493:Y501),"0")</f>
        <v>1645.4400000000003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429</v>
      </c>
      <c r="Y505" s="375">
        <f>IFERROR(IF(X505="",0,CEILING((X505/$H505),1)*$H505),"")</f>
        <v>432.96000000000004</v>
      </c>
      <c r="Z505" s="36">
        <f>IFERROR(IF(Y505=0,"",ROUNDUP(Y505/H505,0)*0.01196),"")</f>
        <v>0.98072000000000004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458.24999999999994</v>
      </c>
      <c r="BN505" s="64">
        <f>IFERROR(Y505*I505/H505,"0")</f>
        <v>462.48</v>
      </c>
      <c r="BO505" s="64">
        <f>IFERROR(1/J505*(X505/H505),"0")</f>
        <v>0.78125</v>
      </c>
      <c r="BP505" s="64">
        <f>IFERROR(1/J505*(Y505/H505),"0")</f>
        <v>0.78846153846153855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31</v>
      </c>
      <c r="Y506" s="375">
        <f>IFERROR(IF(X506="",0,CEILING((X506/$H506),1)*$H506),"")</f>
        <v>32.4</v>
      </c>
      <c r="Z506" s="36">
        <f>IFERROR(IF(Y506=0,"",ROUNDUP(Y506/H506,0)*0.00937),"")</f>
        <v>8.4330000000000002E-2</v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33.066666666666663</v>
      </c>
      <c r="BN506" s="64">
        <f>IFERROR(Y506*I506/H506,"0")</f>
        <v>34.559999999999995</v>
      </c>
      <c r="BO506" s="64">
        <f>IFERROR(1/J506*(X506/H506),"0")</f>
        <v>7.1759259259259259E-2</v>
      </c>
      <c r="BP506" s="64">
        <f>IFERROR(1/J506*(Y506/H506),"0")</f>
        <v>7.4999999999999997E-2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89.861111111111114</v>
      </c>
      <c r="Y507" s="376">
        <f>IFERROR(Y505/H505,"0")+IFERROR(Y506/H506,"0")</f>
        <v>91</v>
      </c>
      <c r="Z507" s="376">
        <f>IFERROR(IF(Z505="",0,Z505),"0")+IFERROR(IF(Z506="",0,Z506),"0")</f>
        <v>1.0650500000000001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460</v>
      </c>
      <c r="Y508" s="376">
        <f>IFERROR(SUM(Y505:Y506),"0")</f>
        <v>465.36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245</v>
      </c>
      <c r="Y510" s="375">
        <f t="shared" ref="Y510:Y515" si="84">IFERROR(IF(X510="",0,CEILING((X510/$H510),1)*$H510),"")</f>
        <v>248.16000000000003</v>
      </c>
      <c r="Z510" s="36">
        <f>IFERROR(IF(Y510=0,"",ROUNDUP(Y510/H510,0)*0.01196),"")</f>
        <v>0.56211999999999995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261.70454545454544</v>
      </c>
      <c r="BN510" s="64">
        <f t="shared" ref="BN510:BN515" si="86">IFERROR(Y510*I510/H510,"0")</f>
        <v>265.08</v>
      </c>
      <c r="BO510" s="64">
        <f t="shared" ref="BO510:BO515" si="87">IFERROR(1/J510*(X510/H510),"0")</f>
        <v>0.44616841491841491</v>
      </c>
      <c r="BP510" s="64">
        <f t="shared" ref="BP510:BP515" si="88">IFERROR(1/J510*(Y510/H510),"0")</f>
        <v>0.45192307692307693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307</v>
      </c>
      <c r="Y511" s="375">
        <f t="shared" si="84"/>
        <v>311.52000000000004</v>
      </c>
      <c r="Z511" s="36">
        <f>IFERROR(IF(Y511=0,"",ROUNDUP(Y511/H511,0)*0.01196),"")</f>
        <v>0.70564000000000004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327.93181818181813</v>
      </c>
      <c r="BN511" s="64">
        <f t="shared" si="86"/>
        <v>332.76</v>
      </c>
      <c r="BO511" s="64">
        <f t="shared" si="87"/>
        <v>0.55907634032634035</v>
      </c>
      <c r="BP511" s="64">
        <f t="shared" si="88"/>
        <v>0.5673076923076924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267</v>
      </c>
      <c r="Y512" s="375">
        <f t="shared" si="84"/>
        <v>269.28000000000003</v>
      </c>
      <c r="Z512" s="36">
        <f>IFERROR(IF(Y512=0,"",ROUNDUP(Y512/H512,0)*0.01196),"")</f>
        <v>0.60996000000000006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285.20454545454544</v>
      </c>
      <c r="BN512" s="64">
        <f t="shared" si="86"/>
        <v>287.64</v>
      </c>
      <c r="BO512" s="64">
        <f t="shared" si="87"/>
        <v>0.48623251748251745</v>
      </c>
      <c r="BP512" s="64">
        <f t="shared" si="88"/>
        <v>0.49038461538461542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155.11363636363635</v>
      </c>
      <c r="Y516" s="376">
        <f>IFERROR(Y510/H510,"0")+IFERROR(Y511/H511,"0")+IFERROR(Y512/H512,"0")+IFERROR(Y513/H513,"0")+IFERROR(Y514/H514,"0")+IFERROR(Y515/H515,"0")</f>
        <v>157</v>
      </c>
      <c r="Z516" s="376">
        <f>IFERROR(IF(Z510="",0,Z510),"0")+IFERROR(IF(Z511="",0,Z511),"0")+IFERROR(IF(Z512="",0,Z512),"0")+IFERROR(IF(Z513="",0,Z513),"0")+IFERROR(IF(Z514="",0,Z514),"0")+IFERROR(IF(Z515="",0,Z515),"0")</f>
        <v>1.8777200000000001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819</v>
      </c>
      <c r="Y517" s="376">
        <f>IFERROR(SUM(Y510:Y515),"0")</f>
        <v>828.96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38" t="s">
        <v>637</v>
      </c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8"/>
      <c r="AB529" s="368"/>
      <c r="AC529" s="368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1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8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0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2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5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3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52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9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19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54</v>
      </c>
      <c r="Y548" s="375">
        <f t="shared" ref="Y548:Y553" si="94">IFERROR(IF(X548="",0,CEILING((X548/$H548),1)*$H548),"")</f>
        <v>54.6</v>
      </c>
      <c r="Z548" s="36">
        <f>IFERROR(IF(Y548=0,"",ROUNDUP(Y548/H548,0)*0.00753),"")</f>
        <v>9.7890000000000005E-2</v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57.342857142857142</v>
      </c>
      <c r="BN548" s="64">
        <f t="shared" ref="BN548:BN553" si="96">IFERROR(Y548*I548/H548,"0")</f>
        <v>57.98</v>
      </c>
      <c r="BO548" s="64">
        <f t="shared" ref="BO548:BO553" si="97">IFERROR(1/J548*(X548/H548),"0")</f>
        <v>8.2417582417582402E-2</v>
      </c>
      <c r="BP548" s="64">
        <f t="shared" ref="BP548:BP553" si="98">IFERROR(1/J548*(Y548/H548),"0")</f>
        <v>8.3333333333333329E-2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8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38</v>
      </c>
      <c r="Y549" s="375">
        <f t="shared" si="94"/>
        <v>42</v>
      </c>
      <c r="Z549" s="36">
        <f>IFERROR(IF(Y549=0,"",ROUNDUP(Y549/H549,0)*0.00753),"")</f>
        <v>7.5300000000000006E-2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40.352380952380948</v>
      </c>
      <c r="BN549" s="64">
        <f t="shared" si="96"/>
        <v>44.599999999999994</v>
      </c>
      <c r="BO549" s="64">
        <f t="shared" si="97"/>
        <v>5.7997557997557993E-2</v>
      </c>
      <c r="BP549" s="64">
        <f t="shared" si="98"/>
        <v>6.4102564102564097E-2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5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21.904761904761905</v>
      </c>
      <c r="Y554" s="376">
        <f>IFERROR(Y548/H548,"0")+IFERROR(Y549/H549,"0")+IFERROR(Y550/H550,"0")+IFERROR(Y551/H551,"0")+IFERROR(Y552/H552,"0")+IFERROR(Y553/H553,"0")</f>
        <v>23</v>
      </c>
      <c r="Z554" s="376">
        <f>IFERROR(IF(Z548="",0,Z548),"0")+IFERROR(IF(Z549="",0,Z549),"0")+IFERROR(IF(Z550="",0,Z550),"0")+IFERROR(IF(Z551="",0,Z551),"0")+IFERROR(IF(Z552="",0,Z552),"0")+IFERROR(IF(Z553="",0,Z553),"0")</f>
        <v>0.17319000000000001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92</v>
      </c>
      <c r="Y555" s="376">
        <f>IFERROR(SUM(Y548:Y553),"0")</f>
        <v>96.6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0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6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0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0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8"/>
      <c r="AB568" s="368"/>
      <c r="AC568" s="368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7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1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9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8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534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17305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17515.309999999998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534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18305.597593872837</v>
      </c>
      <c r="Y587" s="376">
        <f>IFERROR(SUM(BN22:BN583),"0")</f>
        <v>18528.582000000002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534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32</v>
      </c>
      <c r="Y588" s="38">
        <f>ROUNDUP(SUM(BP22:BP583),0)</f>
        <v>33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534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19105.597593872837</v>
      </c>
      <c r="Y589" s="376">
        <f>GrossWeightTotalR+PalletQtyTotalR*25</f>
        <v>19353.582000000002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534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2899.5631411123463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2933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534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38.25240999999999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4"/>
      <c r="E593" s="464"/>
      <c r="F593" s="464"/>
      <c r="G593" s="464"/>
      <c r="H593" s="448"/>
      <c r="I593" s="389" t="s">
        <v>253</v>
      </c>
      <c r="J593" s="464"/>
      <c r="K593" s="464"/>
      <c r="L593" s="464"/>
      <c r="M593" s="464"/>
      <c r="N593" s="464"/>
      <c r="O593" s="464"/>
      <c r="P593" s="464"/>
      <c r="Q593" s="464"/>
      <c r="R593" s="464"/>
      <c r="S593" s="464"/>
      <c r="T593" s="464"/>
      <c r="U593" s="464"/>
      <c r="V593" s="448"/>
      <c r="W593" s="389" t="s">
        <v>469</v>
      </c>
      <c r="X593" s="448"/>
      <c r="Y593" s="389" t="s">
        <v>523</v>
      </c>
      <c r="Z593" s="464"/>
      <c r="AA593" s="464"/>
      <c r="AB593" s="448"/>
      <c r="AC593" s="365" t="s">
        <v>594</v>
      </c>
      <c r="AD593" s="389" t="s">
        <v>637</v>
      </c>
      <c r="AE593" s="448"/>
      <c r="AF593" s="366"/>
    </row>
    <row r="594" spans="1:32" ht="14.25" customHeight="1" thickTop="1" x14ac:dyDescent="0.2">
      <c r="A594" s="682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503.1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1616</v>
      </c>
      <c r="E596" s="46">
        <f>IFERROR(Y103*1,"0")+IFERROR(Y104*1,"0")+IFERROR(Y105*1,"0")+IFERROR(Y106*1,"0")+IFERROR(Y110*1,"0")+IFERROR(Y111*1,"0")+IFERROR(Y112*1,"0")+IFERROR(Y113*1,"0")+IFERROR(Y114*1,"0")</f>
        <v>886.19999999999993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780.40000000000009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50.400000000000006</v>
      </c>
      <c r="I596" s="46">
        <f>IFERROR(Y186*1,"0")+IFERROR(Y187*1,"0")+IFERROR(Y188*1,"0")+IFERROR(Y189*1,"0")+IFERROR(Y190*1,"0")+IFERROR(Y191*1,"0")+IFERROR(Y192*1,"0")+IFERROR(Y193*1,"0")</f>
        <v>1085.7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3795.6000000000008</v>
      </c>
      <c r="K596" s="46">
        <f>IFERROR(Y242*1,"0")+IFERROR(Y243*1,"0")+IFERROR(Y244*1,"0")+IFERROR(Y245*1,"0")+IFERROR(Y246*1,"0")+IFERROR(Y247*1,"0")+IFERROR(Y248*1,"0")+IFERROR(Y249*1,"0")</f>
        <v>58</v>
      </c>
      <c r="L596" s="366"/>
      <c r="M596" s="46">
        <f>IFERROR(Y254*1,"0")+IFERROR(Y255*1,"0")+IFERROR(Y256*1,"0")+IFERROR(Y257*1,"0")+IFERROR(Y258*1,"0")+IFERROR(Y259*1,"0")+IFERROR(Y260*1,"0")+IFERROR(Y261*1,"0")</f>
        <v>252.4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326.39999999999998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1060.05</v>
      </c>
      <c r="V596" s="46">
        <f>IFERROR(Y357*1,"0")+IFERROR(Y361*1,"0")+IFERROR(Y362*1,"0")+IFERROR(Y363*1,"0")</f>
        <v>119.69999999999999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2604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1162.2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172.20000000000002</v>
      </c>
      <c r="Z596" s="46">
        <f>IFERROR(Y462*1,"0")+IFERROR(Y466*1,"0")+IFERROR(Y467*1,"0")+IFERROR(Y468*1,"0")+IFERROR(Y469*1,"0")+IFERROR(Y470*1,"0")+IFERROR(Y471*1,"0")+IFERROR(Y475*1,"0")</f>
        <v>6.6000000000000005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2939.7600000000007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96.6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2024-08-22T07:23:42Z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