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E012AA-B249-4E84-90B6-8FF2A618D3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86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23" i="1" l="1"/>
  <c r="BN123" i="1"/>
  <c r="Z123" i="1"/>
  <c r="BP154" i="1"/>
  <c r="BN154" i="1"/>
  <c r="Z154" i="1"/>
  <c r="BP191" i="1"/>
  <c r="BN191" i="1"/>
  <c r="Z191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90" i="1"/>
  <c r="Z35" i="1"/>
  <c r="BN35" i="1"/>
  <c r="Z63" i="1"/>
  <c r="BN63" i="1"/>
  <c r="Z83" i="1"/>
  <c r="BN83" i="1"/>
  <c r="Z97" i="1"/>
  <c r="BN97" i="1"/>
  <c r="BP112" i="1"/>
  <c r="BN112" i="1"/>
  <c r="Z112" i="1"/>
  <c r="BP135" i="1"/>
  <c r="BN135" i="1"/>
  <c r="Z135" i="1"/>
  <c r="BP173" i="1"/>
  <c r="BN173" i="1"/>
  <c r="Z173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E596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5" i="1"/>
  <c r="BN85" i="1"/>
  <c r="Z85" i="1"/>
  <c r="BP104" i="1"/>
  <c r="BN104" i="1"/>
  <c r="Z104" i="1"/>
  <c r="BP114" i="1"/>
  <c r="BN114" i="1"/>
  <c r="Z114" i="1"/>
  <c r="Y131" i="1"/>
  <c r="BP127" i="1"/>
  <c r="BN127" i="1"/>
  <c r="Z127" i="1"/>
  <c r="BP137" i="1"/>
  <c r="BN137" i="1"/>
  <c r="Z137" i="1"/>
  <c r="Y160" i="1"/>
  <c r="BP158" i="1"/>
  <c r="BN158" i="1"/>
  <c r="Z158" i="1"/>
  <c r="BP179" i="1"/>
  <c r="BN179" i="1"/>
  <c r="Z179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76" i="1"/>
  <c r="BN376" i="1"/>
  <c r="Z376" i="1"/>
  <c r="Z22" i="1"/>
  <c r="Z23" i="1" s="1"/>
  <c r="BN22" i="1"/>
  <c r="BP22" i="1"/>
  <c r="Y36" i="1"/>
  <c r="Z29" i="1"/>
  <c r="BN29" i="1"/>
  <c r="BP31" i="1"/>
  <c r="BN31" i="1"/>
  <c r="Z31" i="1"/>
  <c r="BP33" i="1"/>
  <c r="BN33" i="1"/>
  <c r="Z33" i="1"/>
  <c r="BP57" i="1"/>
  <c r="BN57" i="1"/>
  <c r="Z57" i="1"/>
  <c r="Y79" i="1"/>
  <c r="BP77" i="1"/>
  <c r="BN77" i="1"/>
  <c r="Z77" i="1"/>
  <c r="Y93" i="1"/>
  <c r="BP91" i="1"/>
  <c r="BN91" i="1"/>
  <c r="Z91" i="1"/>
  <c r="Y116" i="1"/>
  <c r="BP110" i="1"/>
  <c r="BN110" i="1"/>
  <c r="Z110" i="1"/>
  <c r="BP121" i="1"/>
  <c r="BN121" i="1"/>
  <c r="Z121" i="1"/>
  <c r="Y139" i="1"/>
  <c r="BP133" i="1"/>
  <c r="BN133" i="1"/>
  <c r="Z133" i="1"/>
  <c r="BP148" i="1"/>
  <c r="BN148" i="1"/>
  <c r="Z148" i="1"/>
  <c r="Y176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O596" i="1"/>
  <c r="BP267" i="1"/>
  <c r="BN267" i="1"/>
  <c r="Z267" i="1"/>
  <c r="BP290" i="1"/>
  <c r="BN290" i="1"/>
  <c r="Z290" i="1"/>
  <c r="BP315" i="1"/>
  <c r="BN315" i="1"/>
  <c r="Z315" i="1"/>
  <c r="Y334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Z415" i="1" s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Y60" i="1"/>
  <c r="Y74" i="1"/>
  <c r="Y80" i="1"/>
  <c r="Y88" i="1"/>
  <c r="Y94" i="1"/>
  <c r="Y100" i="1"/>
  <c r="Y115" i="1"/>
  <c r="Y130" i="1"/>
  <c r="Y140" i="1"/>
  <c r="Y151" i="1"/>
  <c r="Y161" i="1"/>
  <c r="H596" i="1"/>
  <c r="Y216" i="1"/>
  <c r="Y231" i="1"/>
  <c r="Y293" i="1"/>
  <c r="Y341" i="1"/>
  <c r="Y340" i="1"/>
  <c r="Y354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Z596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403" i="1"/>
  <c r="Y507" i="1"/>
  <c r="AE596" i="1"/>
  <c r="H9" i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BN54" i="1"/>
  <c r="BP54" i="1"/>
  <c r="Z56" i="1"/>
  <c r="BN56" i="1"/>
  <c r="Z58" i="1"/>
  <c r="BN58" i="1"/>
  <c r="Y59" i="1"/>
  <c r="Z62" i="1"/>
  <c r="BN62" i="1"/>
  <c r="BP62" i="1"/>
  <c r="Y65" i="1"/>
  <c r="D596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BN111" i="1"/>
  <c r="BP111" i="1"/>
  <c r="Z113" i="1"/>
  <c r="BN113" i="1"/>
  <c r="F596" i="1"/>
  <c r="Z120" i="1"/>
  <c r="BN120" i="1"/>
  <c r="BP120" i="1"/>
  <c r="Z122" i="1"/>
  <c r="BN122" i="1"/>
  <c r="Y125" i="1"/>
  <c r="Z128" i="1"/>
  <c r="BN128" i="1"/>
  <c r="BP128" i="1"/>
  <c r="Z134" i="1"/>
  <c r="BN134" i="1"/>
  <c r="BP134" i="1"/>
  <c r="Z136" i="1"/>
  <c r="BN136" i="1"/>
  <c r="Z138" i="1"/>
  <c r="BN138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BN153" i="1"/>
  <c r="BP153" i="1"/>
  <c r="Y156" i="1"/>
  <c r="Z159" i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Y263" i="1"/>
  <c r="BP255" i="1"/>
  <c r="BN255" i="1"/>
  <c r="Z255" i="1"/>
  <c r="BP259" i="1"/>
  <c r="BN259" i="1"/>
  <c r="Z259" i="1"/>
  <c r="F9" i="1"/>
  <c r="J9" i="1"/>
  <c r="Y107" i="1"/>
  <c r="Y168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J596" i="1"/>
  <c r="Y200" i="1"/>
  <c r="M596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Y522" i="1"/>
  <c r="R596" i="1"/>
  <c r="Y272" i="1"/>
  <c r="Y277" i="1"/>
  <c r="Y284" i="1"/>
  <c r="Y298" i="1"/>
  <c r="Y303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BP393" i="1"/>
  <c r="BN393" i="1"/>
  <c r="Z393" i="1"/>
  <c r="Z394" i="1" s="1"/>
  <c r="Y395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02" i="1" l="1"/>
  <c r="Z383" i="1"/>
  <c r="Z353" i="1"/>
  <c r="Z307" i="1"/>
  <c r="Z160" i="1"/>
  <c r="Z155" i="1"/>
  <c r="Z139" i="1"/>
  <c r="Z88" i="1"/>
  <c r="Z64" i="1"/>
  <c r="Z59" i="1"/>
  <c r="Z559" i="1"/>
  <c r="Z472" i="1"/>
  <c r="Z454" i="1"/>
  <c r="Z449" i="1"/>
  <c r="Z402" i="1"/>
  <c r="Z318" i="1"/>
  <c r="Z522" i="1"/>
  <c r="Z205" i="1"/>
  <c r="Y587" i="1"/>
  <c r="Y588" i="1"/>
  <c r="Y590" i="1"/>
  <c r="Z262" i="1"/>
  <c r="Z130" i="1"/>
  <c r="Z124" i="1"/>
  <c r="Z115" i="1"/>
  <c r="Z79" i="1"/>
  <c r="Z74" i="1"/>
  <c r="Z538" i="1"/>
  <c r="Z347" i="1"/>
  <c r="Z325" i="1"/>
  <c r="Z238" i="1"/>
  <c r="Z216" i="1"/>
  <c r="Y586" i="1"/>
  <c r="X589" i="1"/>
  <c r="Z554" i="1"/>
  <c r="Z516" i="1"/>
  <c r="Z566" i="1"/>
  <c r="Z378" i="1"/>
  <c r="Z334" i="1"/>
  <c r="Z364" i="1"/>
  <c r="Z292" i="1"/>
  <c r="Z283" i="1"/>
  <c r="Z271" i="1"/>
  <c r="Z230" i="1"/>
  <c r="Z250" i="1"/>
  <c r="Z194" i="1"/>
  <c r="Z181" i="1"/>
  <c r="Z175" i="1"/>
  <c r="Z167" i="1"/>
  <c r="Z107" i="1"/>
  <c r="Z99" i="1"/>
  <c r="Z36" i="1"/>
  <c r="Y589" i="1" l="1"/>
  <c r="Z591" i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<sst xmlns="http://schemas.openxmlformats.org/spreadsheetml/2006/main" count="2403" uniqueCount="764">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</sst>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81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168</v>
      </c>
      <c r="Y54" s="375">
        <f t="shared" si="6"/>
        <v>172.8</v>
      </c>
      <c r="Z54" s="36">
        <f>IFERROR(IF(Y54=0,"",ROUNDUP(Y54/H54,0)*0.02175),"")</f>
        <v>0.34799999999999998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175.46666666666664</v>
      </c>
      <c r="BN54" s="64">
        <f t="shared" si="8"/>
        <v>180.48</v>
      </c>
      <c r="BO54" s="64">
        <f t="shared" si="9"/>
        <v>0.27777777777777773</v>
      </c>
      <c r="BP54" s="64">
        <f t="shared" si="10"/>
        <v>0.2857142857142857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96</v>
      </c>
      <c r="Y55" s="375">
        <f t="shared" si="6"/>
        <v>100.8</v>
      </c>
      <c r="Z55" s="36">
        <f>IFERROR(IF(Y55=0,"",ROUNDUP(Y55/H55,0)*0.02175),"")</f>
        <v>0.19574999999999998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100.11428571428571</v>
      </c>
      <c r="BN55" s="64">
        <f t="shared" si="8"/>
        <v>105.12</v>
      </c>
      <c r="BO55" s="64">
        <f t="shared" si="9"/>
        <v>0.15306122448979589</v>
      </c>
      <c r="BP55" s="64">
        <f t="shared" si="10"/>
        <v>0.1607142857142857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24.126984126984127</v>
      </c>
      <c r="Y59" s="376">
        <f>IFERROR(Y53/H53,"0")+IFERROR(Y54/H54,"0")+IFERROR(Y55/H55,"0")+IFERROR(Y56/H56,"0")+IFERROR(Y57/H57,"0")+IFERROR(Y58/H58,"0")</f>
        <v>25</v>
      </c>
      <c r="Z59" s="376">
        <f>IFERROR(IF(Z53="",0,Z53),"0")+IFERROR(IF(Z54="",0,Z54),"0")+IFERROR(IF(Z55="",0,Z55),"0")+IFERROR(IF(Z56="",0,Z56),"0")+IFERROR(IF(Z57="",0,Z57),"0")+IFERROR(IF(Z58="",0,Z58),"0")</f>
        <v>0.54374999999999996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264</v>
      </c>
      <c r="Y60" s="376">
        <f>IFERROR(SUM(Y53:Y58),"0")</f>
        <v>273.60000000000002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106</v>
      </c>
      <c r="Y68" s="375">
        <f t="shared" ref="Y68:Y73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110.71111111111109</v>
      </c>
      <c r="BN68" s="64">
        <f t="shared" ref="BN68:BN73" si="13">IFERROR(Y68*I68/H68,"0")</f>
        <v>112.8</v>
      </c>
      <c r="BO68" s="64">
        <f t="shared" ref="BO68:BO73" si="14">IFERROR(1/J68*(X68/H68),"0")</f>
        <v>0.17526455026455026</v>
      </c>
      <c r="BP68" s="64">
        <f t="shared" ref="BP68:BP73" si="15">IFERROR(1/J68*(Y68/H68),"0")</f>
        <v>0.17857142857142855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9.8148148148148149</v>
      </c>
      <c r="Y74" s="376">
        <f>IFERROR(Y68/H68,"0")+IFERROR(Y69/H69,"0")+IFERROR(Y70/H70,"0")+IFERROR(Y71/H71,"0")+IFERROR(Y72/H72,"0")+IFERROR(Y73/H73,"0")</f>
        <v>10</v>
      </c>
      <c r="Z74" s="376">
        <f>IFERROR(IF(Z68="",0,Z68),"0")+IFERROR(IF(Z69="",0,Z69),"0")+IFERROR(IF(Z70="",0,Z70),"0")+IFERROR(IF(Z71="",0,Z71),"0")+IFERROR(IF(Z72="",0,Z72),"0")+IFERROR(IF(Z73="",0,Z73),"0")</f>
        <v>0.21749999999999997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106</v>
      </c>
      <c r="Y75" s="376">
        <f>IFERROR(SUM(Y68:Y73),"0")</f>
        <v>108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75</v>
      </c>
      <c r="Y77" s="375">
        <f>IFERROR(IF(X77="",0,CEILING((X77/$H77),1)*$H77),"")</f>
        <v>75.600000000000009</v>
      </c>
      <c r="Z77" s="36">
        <f>IFERROR(IF(Y77=0,"",ROUNDUP(Y77/H77,0)*0.02175),"")</f>
        <v>0.15225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78.333333333333329</v>
      </c>
      <c r="BN77" s="64">
        <f>IFERROR(Y77*I77/H77,"0")</f>
        <v>78.959999999999994</v>
      </c>
      <c r="BO77" s="64">
        <f>IFERROR(1/J77*(X77/H77),"0")</f>
        <v>0.12400793650793648</v>
      </c>
      <c r="BP77" s="64">
        <f>IFERROR(1/J77*(Y77/H77),"0")</f>
        <v>0.125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6.9444444444444438</v>
      </c>
      <c r="Y79" s="376">
        <f>IFERROR(Y77/H77,"0")+IFERROR(Y78/H78,"0")</f>
        <v>7</v>
      </c>
      <c r="Z79" s="376">
        <f>IFERROR(IF(Z77="",0,Z77),"0")+IFERROR(IF(Z78="",0,Z78),"0")</f>
        <v>0.15225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75</v>
      </c>
      <c r="Y80" s="376">
        <f>IFERROR(SUM(Y77:Y78),"0")</f>
        <v>75.600000000000009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99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103.39999999999999</v>
      </c>
      <c r="BN103" s="64">
        <f>IFERROR(Y103*I103/H103,"0")</f>
        <v>112.8</v>
      </c>
      <c r="BO103" s="64">
        <f>IFERROR(1/J103*(X103/H103),"0")</f>
        <v>0.16369047619047616</v>
      </c>
      <c r="BP103" s="64">
        <f>IFERROR(1/J103*(Y103/H103),"0")</f>
        <v>0.17857142857142855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9.1666666666666661</v>
      </c>
      <c r="Y107" s="376">
        <f>IFERROR(Y103/H103,"0")+IFERROR(Y104/H104,"0")+IFERROR(Y105/H105,"0")+IFERROR(Y106/H106,"0")</f>
        <v>10</v>
      </c>
      <c r="Z107" s="376">
        <f>IFERROR(IF(Z103="",0,Z103),"0")+IFERROR(IF(Z104="",0,Z104),"0")+IFERROR(IF(Z105="",0,Z105),"0")+IFERROR(IF(Z106="",0,Z106),"0")</f>
        <v>0.21749999999999997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99</v>
      </c>
      <c r="Y108" s="376">
        <f>IFERROR(SUM(Y103:Y106),"0")</f>
        <v>108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262</v>
      </c>
      <c r="Y111" s="375">
        <f>IFERROR(IF(X111="",0,CEILING((X111/$H111),1)*$H111),"")</f>
        <v>268.8</v>
      </c>
      <c r="Z111" s="36">
        <f>IFERROR(IF(Y111=0,"",ROUNDUP(Y111/H111,0)*0.02175),"")</f>
        <v>0.69599999999999995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279.59142857142859</v>
      </c>
      <c r="BN111" s="64">
        <f>IFERROR(Y111*I111/H111,"0")</f>
        <v>286.84800000000001</v>
      </c>
      <c r="BO111" s="64">
        <f>IFERROR(1/J111*(X111/H111),"0")</f>
        <v>0.55697278911564618</v>
      </c>
      <c r="BP111" s="64">
        <f>IFERROR(1/J111*(Y111/H111),"0")</f>
        <v>0.5714285714285714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50</v>
      </c>
      <c r="Y112" s="375">
        <f>IFERROR(IF(X112="",0,CEILING((X112/$H112),1)*$H112),"")</f>
        <v>51.300000000000004</v>
      </c>
      <c r="Z112" s="36">
        <f>IFERROR(IF(Y112=0,"",ROUNDUP(Y112/H112,0)*0.00753),"")</f>
        <v>0.14307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55.037037037037031</v>
      </c>
      <c r="BN112" s="64">
        <f>IFERROR(Y112*I112/H112,"0")</f>
        <v>56.468000000000004</v>
      </c>
      <c r="BO112" s="64">
        <f>IFERROR(1/J112*(X112/H112),"0")</f>
        <v>0.11870845204178537</v>
      </c>
      <c r="BP112" s="64">
        <f>IFERROR(1/J112*(Y112/H112),"0")</f>
        <v>0.12179487179487179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49.708994708994709</v>
      </c>
      <c r="Y115" s="376">
        <f>IFERROR(Y110/H110,"0")+IFERROR(Y111/H111,"0")+IFERROR(Y112/H112,"0")+IFERROR(Y113/H113,"0")+IFERROR(Y114/H114,"0")</f>
        <v>51</v>
      </c>
      <c r="Z115" s="376">
        <f>IFERROR(IF(Z110="",0,Z110),"0")+IFERROR(IF(Z111="",0,Z111),"0")+IFERROR(IF(Z112="",0,Z112),"0")+IFERROR(IF(Z113="",0,Z113),"0")+IFERROR(IF(Z114="",0,Z114),"0")</f>
        <v>0.83906999999999998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312</v>
      </c>
      <c r="Y116" s="376">
        <f>IFERROR(SUM(Y110:Y114),"0")</f>
        <v>320.10000000000002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118</v>
      </c>
      <c r="Y120" s="375">
        <f>IFERROR(IF(X120="",0,CEILING((X120/$H120),1)*$H120),"")</f>
        <v>123.19999999999999</v>
      </c>
      <c r="Z120" s="36">
        <f>IFERROR(IF(Y120=0,"",ROUNDUP(Y120/H120,0)*0.02175),"")</f>
        <v>0.23924999999999999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123.05714285714286</v>
      </c>
      <c r="BN120" s="64">
        <f>IFERROR(Y120*I120/H120,"0")</f>
        <v>128.47999999999999</v>
      </c>
      <c r="BO120" s="64">
        <f>IFERROR(1/J120*(X120/H120),"0")</f>
        <v>0.18813775510204081</v>
      </c>
      <c r="BP120" s="64">
        <f>IFERROR(1/J120*(Y120/H120),"0")</f>
        <v>0.19642857142857142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10.535714285714286</v>
      </c>
      <c r="Y124" s="376">
        <f>IFERROR(Y119/H119,"0")+IFERROR(Y120/H120,"0")+IFERROR(Y121/H121,"0")+IFERROR(Y122/H122,"0")+IFERROR(Y123/H123,"0")</f>
        <v>11</v>
      </c>
      <c r="Z124" s="376">
        <f>IFERROR(IF(Z119="",0,Z119),"0")+IFERROR(IF(Z120="",0,Z120),"0")+IFERROR(IF(Z121="",0,Z121),"0")+IFERROR(IF(Z122="",0,Z122),"0")+IFERROR(IF(Z123="",0,Z123),"0")</f>
        <v>0.23924999999999999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118</v>
      </c>
      <c r="Y125" s="376">
        <f>IFERROR(SUM(Y119:Y123),"0")</f>
        <v>123.19999999999999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324</v>
      </c>
      <c r="Y133" s="375">
        <f t="shared" ref="Y133:Y138" si="21">IFERROR(IF(X133="",0,CEILING((X133/$H133),1)*$H133),"")</f>
        <v>327.60000000000002</v>
      </c>
      <c r="Z133" s="36">
        <f>IFERROR(IF(Y133=0,"",ROUNDUP(Y133/H133,0)*0.02175),"")</f>
        <v>0.84824999999999995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345.52285714285716</v>
      </c>
      <c r="BN133" s="64">
        <f t="shared" ref="BN133:BN138" si="23">IFERROR(Y133*I133/H133,"0")</f>
        <v>349.36200000000002</v>
      </c>
      <c r="BO133" s="64">
        <f t="shared" ref="BO133:BO138" si="24">IFERROR(1/J133*(X133/H133),"0")</f>
        <v>0.68877551020408156</v>
      </c>
      <c r="BP133" s="64">
        <f t="shared" ref="BP133:BP138" si="25">IFERROR(1/J133*(Y133/H133),"0")</f>
        <v>0.6964285714285714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82</v>
      </c>
      <c r="Y136" s="375">
        <f t="shared" si="21"/>
        <v>83.7</v>
      </c>
      <c r="Z136" s="36">
        <f>IFERROR(IF(Y136=0,"",ROUNDUP(Y136/H136,0)*0.00753),"")</f>
        <v>0.23343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90.260740740740744</v>
      </c>
      <c r="BN136" s="64">
        <f t="shared" si="23"/>
        <v>92.132000000000005</v>
      </c>
      <c r="BO136" s="64">
        <f t="shared" si="24"/>
        <v>0.194681861348528</v>
      </c>
      <c r="BP136" s="64">
        <f t="shared" si="25"/>
        <v>0.19871794871794871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68.941798941798936</v>
      </c>
      <c r="Y139" s="376">
        <f>IFERROR(Y133/H133,"0")+IFERROR(Y134/H134,"0")+IFERROR(Y135/H135,"0")+IFERROR(Y136/H136,"0")+IFERROR(Y137/H137,"0")+IFERROR(Y138/H138,"0")</f>
        <v>70</v>
      </c>
      <c r="Z139" s="376">
        <f>IFERROR(IF(Z133="",0,Z133),"0")+IFERROR(IF(Z134="",0,Z134),"0")+IFERROR(IF(Z135="",0,Z135),"0")+IFERROR(IF(Z136="",0,Z136),"0")+IFERROR(IF(Z137="",0,Z137),"0")+IFERROR(IF(Z138="",0,Z138),"0")</f>
        <v>1.08168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406</v>
      </c>
      <c r="Y140" s="376">
        <f>IFERROR(SUM(Y133:Y138),"0")</f>
        <v>411.3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27</v>
      </c>
      <c r="Y186" s="375">
        <f t="shared" ref="Y186:Y193" si="26">IFERROR(IF(X186="",0,CEILING((X186/$H186),1)*$H186),"")</f>
        <v>29.400000000000002</v>
      </c>
      <c r="Z186" s="36">
        <f>IFERROR(IF(Y186=0,"",ROUNDUP(Y186/H186,0)*0.00753),"")</f>
        <v>5.271E-2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28.671428571428571</v>
      </c>
      <c r="BN186" s="64">
        <f t="shared" ref="BN186:BN193" si="28">IFERROR(Y186*I186/H186,"0")</f>
        <v>31.22</v>
      </c>
      <c r="BO186" s="64">
        <f t="shared" ref="BO186:BO193" si="29">IFERROR(1/J186*(X186/H186),"0")</f>
        <v>4.1208791208791201E-2</v>
      </c>
      <c r="BP186" s="64">
        <f t="shared" ref="BP186:BP193" si="30">IFERROR(1/J186*(Y186/H186),"0")</f>
        <v>4.4871794871794872E-2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45</v>
      </c>
      <c r="Y188" s="375">
        <f t="shared" si="26"/>
        <v>46.2</v>
      </c>
      <c r="Z188" s="36">
        <f>IFERROR(IF(Y188=0,"",ROUNDUP(Y188/H188,0)*0.00753),"")</f>
        <v>8.2830000000000001E-2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47.142857142857146</v>
      </c>
      <c r="BN188" s="64">
        <f t="shared" si="28"/>
        <v>48.400000000000006</v>
      </c>
      <c r="BO188" s="64">
        <f t="shared" si="29"/>
        <v>6.8681318681318673E-2</v>
      </c>
      <c r="BP188" s="64">
        <f t="shared" si="30"/>
        <v>7.0512820512820512E-2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21</v>
      </c>
      <c r="Y189" s="375">
        <f t="shared" si="26"/>
        <v>21</v>
      </c>
      <c r="Z189" s="36">
        <f>IFERROR(IF(Y189=0,"",ROUNDUP(Y189/H189,0)*0.00502),"")</f>
        <v>5.0200000000000002E-2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22.299999999999997</v>
      </c>
      <c r="BN189" s="64">
        <f t="shared" si="28"/>
        <v>22.299999999999997</v>
      </c>
      <c r="BO189" s="64">
        <f t="shared" si="29"/>
        <v>4.2735042735042736E-2</v>
      </c>
      <c r="BP189" s="64">
        <f t="shared" si="30"/>
        <v>4.2735042735042736E-2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79</v>
      </c>
      <c r="Y191" s="375">
        <f t="shared" si="26"/>
        <v>79.8</v>
      </c>
      <c r="Z191" s="36">
        <f>IFERROR(IF(Y191=0,"",ROUNDUP(Y191/H191,0)*0.00502),"")</f>
        <v>0.19076000000000001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82.761904761904759</v>
      </c>
      <c r="BN191" s="64">
        <f t="shared" si="28"/>
        <v>83.6</v>
      </c>
      <c r="BO191" s="64">
        <f t="shared" si="29"/>
        <v>0.16076516076516079</v>
      </c>
      <c r="BP191" s="64">
        <f t="shared" si="30"/>
        <v>0.1623931623931624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64.761904761904759</v>
      </c>
      <c r="Y194" s="376">
        <f>IFERROR(Y186/H186,"0")+IFERROR(Y187/H187,"0")+IFERROR(Y188/H188,"0")+IFERROR(Y189/H189,"0")+IFERROR(Y190/H190,"0")+IFERROR(Y191/H191,"0")+IFERROR(Y192/H192,"0")+IFERROR(Y193/H193,"0")</f>
        <v>66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0.3765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172</v>
      </c>
      <c r="Y195" s="376">
        <f>IFERROR(SUM(Y186:Y193),"0")</f>
        <v>176.4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256</v>
      </c>
      <c r="Y222" s="375">
        <f t="shared" si="36"/>
        <v>261</v>
      </c>
      <c r="Z222" s="36">
        <f>IFERROR(IF(Y222=0,"",ROUNDUP(Y222/H222,0)*0.02175),"")</f>
        <v>0.65249999999999997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272.59586206896552</v>
      </c>
      <c r="BN222" s="64">
        <f t="shared" si="38"/>
        <v>277.92</v>
      </c>
      <c r="BO222" s="64">
        <f t="shared" si="39"/>
        <v>0.52545155993431858</v>
      </c>
      <c r="BP222" s="64">
        <f t="shared" si="40"/>
        <v>0.5357142857142857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204</v>
      </c>
      <c r="Y223" s="375">
        <f t="shared" si="36"/>
        <v>204</v>
      </c>
      <c r="Z223" s="36">
        <f t="shared" ref="Z223:Z229" si="41">IFERROR(IF(Y223=0,"",ROUNDUP(Y223/H223,0)*0.00753),"")</f>
        <v>0.64005000000000001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228.65</v>
      </c>
      <c r="BN223" s="64">
        <f t="shared" si="38"/>
        <v>228.65</v>
      </c>
      <c r="BO223" s="64">
        <f t="shared" si="39"/>
        <v>0.54487179487179482</v>
      </c>
      <c r="BP223" s="64">
        <f t="shared" si="40"/>
        <v>0.54487179487179482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127</v>
      </c>
      <c r="Y225" s="375">
        <f t="shared" si="36"/>
        <v>127.19999999999999</v>
      </c>
      <c r="Z225" s="36">
        <f t="shared" si="41"/>
        <v>0.39909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141.39333333333335</v>
      </c>
      <c r="BN225" s="64">
        <f t="shared" si="38"/>
        <v>141.61600000000001</v>
      </c>
      <c r="BO225" s="64">
        <f t="shared" si="39"/>
        <v>0.33920940170940173</v>
      </c>
      <c r="BP225" s="64">
        <f t="shared" si="40"/>
        <v>0.33974358974358976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67</v>
      </c>
      <c r="Y226" s="375">
        <f t="shared" si="36"/>
        <v>67.2</v>
      </c>
      <c r="Z226" s="36">
        <f t="shared" si="41"/>
        <v>0.21084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74.593333333333334</v>
      </c>
      <c r="BN226" s="64">
        <f t="shared" si="38"/>
        <v>74.816000000000003</v>
      </c>
      <c r="BO226" s="64">
        <f t="shared" si="39"/>
        <v>0.17895299145299146</v>
      </c>
      <c r="BP226" s="64">
        <f t="shared" si="40"/>
        <v>0.17948717948717952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124</v>
      </c>
      <c r="Y228" s="375">
        <f t="shared" si="36"/>
        <v>124.8</v>
      </c>
      <c r="Z228" s="36">
        <f t="shared" si="41"/>
        <v>0.39156000000000002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138.05333333333334</v>
      </c>
      <c r="BN228" s="64">
        <f t="shared" si="38"/>
        <v>138.94400000000002</v>
      </c>
      <c r="BO228" s="64">
        <f t="shared" si="39"/>
        <v>0.33119658119658124</v>
      </c>
      <c r="BP228" s="64">
        <f t="shared" si="40"/>
        <v>0.33333333333333331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166</v>
      </c>
      <c r="Y229" s="375">
        <f t="shared" si="36"/>
        <v>168</v>
      </c>
      <c r="Z229" s="36">
        <f t="shared" si="41"/>
        <v>0.52710000000000001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185.22833333333335</v>
      </c>
      <c r="BN229" s="64">
        <f t="shared" si="38"/>
        <v>187.46</v>
      </c>
      <c r="BO229" s="64">
        <f t="shared" si="39"/>
        <v>0.44337606837606841</v>
      </c>
      <c r="BP229" s="64">
        <f t="shared" si="40"/>
        <v>0.44871794871794868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316.09195402298855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318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2.8211399999999998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944</v>
      </c>
      <c r="Y231" s="376">
        <f>IFERROR(SUM(Y219:Y229),"0")</f>
        <v>952.2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154</v>
      </c>
      <c r="Y245" s="375">
        <f t="shared" si="42"/>
        <v>162.4</v>
      </c>
      <c r="Z245" s="36">
        <f>IFERROR(IF(Y245=0,"",ROUNDUP(Y245/H245,0)*0.02175),"")</f>
        <v>0.30449999999999999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160.37241379310345</v>
      </c>
      <c r="BN245" s="64">
        <f t="shared" si="44"/>
        <v>169.12</v>
      </c>
      <c r="BO245" s="64">
        <f t="shared" si="45"/>
        <v>0.23706896551724138</v>
      </c>
      <c r="BP245" s="64">
        <f t="shared" si="46"/>
        <v>0.25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13.275862068965518</v>
      </c>
      <c r="Y250" s="376">
        <f>IFERROR(Y242/H242,"0")+IFERROR(Y243/H243,"0")+IFERROR(Y244/H244,"0")+IFERROR(Y245/H245,"0")+IFERROR(Y246/H246,"0")+IFERROR(Y247/H247,"0")+IFERROR(Y248/H248,"0")+IFERROR(Y249/H249,"0")</f>
        <v>14.000000000000002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0.30449999999999999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154</v>
      </c>
      <c r="Y251" s="376">
        <f>IFERROR(SUM(Y242:Y249),"0")</f>
        <v>162.4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75</v>
      </c>
      <c r="Y254" s="375">
        <f t="shared" ref="Y254:Y261" si="47">IFERROR(IF(X254="",0,CEILING((X254/$H254),1)*$H254),"")</f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78.103448275862078</v>
      </c>
      <c r="BN254" s="64">
        <f t="shared" ref="BN254:BN261" si="49">IFERROR(Y254*I254/H254,"0")</f>
        <v>84.56</v>
      </c>
      <c r="BO254" s="64">
        <f t="shared" ref="BO254:BO261" si="50">IFERROR(1/J254*(X254/H254),"0")</f>
        <v>0.11545566502463053</v>
      </c>
      <c r="BP254" s="64">
        <f t="shared" ref="BP254:BP261" si="51">IFERROR(1/J254*(Y254/H254),"0")</f>
        <v>0.125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20</v>
      </c>
      <c r="Y258" s="375">
        <f t="shared" si="47"/>
        <v>20</v>
      </c>
      <c r="Z258" s="36">
        <f>IFERROR(IF(Y258=0,"",ROUNDUP(Y258/H258,0)*0.00937),"")</f>
        <v>4.6850000000000003E-2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21.200000000000003</v>
      </c>
      <c r="BN258" s="64">
        <f t="shared" si="49"/>
        <v>21.200000000000003</v>
      </c>
      <c r="BO258" s="64">
        <f t="shared" si="50"/>
        <v>4.1666666666666664E-2</v>
      </c>
      <c r="BP258" s="64">
        <f t="shared" si="51"/>
        <v>4.1666666666666664E-2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11.46551724137931</v>
      </c>
      <c r="Y262" s="376">
        <f>IFERROR(Y254/H254,"0")+IFERROR(Y255/H255,"0")+IFERROR(Y256/H256,"0")+IFERROR(Y257/H257,"0")+IFERROR(Y258/H258,"0")+IFERROR(Y259/H259,"0")+IFERROR(Y260/H260,"0")+IFERROR(Y261/H261,"0")</f>
        <v>12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0.1991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95</v>
      </c>
      <c r="Y263" s="376">
        <f>IFERROR(SUM(Y254:Y261),"0")</f>
        <v>101.2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81</v>
      </c>
      <c r="Y289" s="375">
        <f>IFERROR(IF(X289="",0,CEILING((X289/$H289),1)*$H289),"")</f>
        <v>81.599999999999994</v>
      </c>
      <c r="Z289" s="36">
        <f>IFERROR(IF(Y289=0,"",ROUNDUP(Y289/H289,0)*0.00753),"")</f>
        <v>0.25602000000000003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90.18</v>
      </c>
      <c r="BN289" s="64">
        <f>IFERROR(Y289*I289/H289,"0")</f>
        <v>90.847999999999999</v>
      </c>
      <c r="BO289" s="64">
        <f>IFERROR(1/J289*(X289/H289),"0")</f>
        <v>0.21634615384615383</v>
      </c>
      <c r="BP289" s="64">
        <f>IFERROR(1/J289*(Y289/H289),"0")</f>
        <v>0.21794871794871795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141</v>
      </c>
      <c r="Y290" s="375">
        <f>IFERROR(IF(X290="",0,CEILING((X290/$H290),1)*$H290),"")</f>
        <v>141.6</v>
      </c>
      <c r="Z290" s="36">
        <f>IFERROR(IF(Y290=0,"",ROUNDUP(Y290/H290,0)*0.00753),"")</f>
        <v>0.44427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152.75000000000003</v>
      </c>
      <c r="BN290" s="64">
        <f>IFERROR(Y290*I290/H290,"0")</f>
        <v>153.4</v>
      </c>
      <c r="BO290" s="64">
        <f>IFERROR(1/J290*(X290/H290),"0")</f>
        <v>0.3766025641025641</v>
      </c>
      <c r="BP290" s="64">
        <f>IFERROR(1/J290*(Y290/H290),"0")</f>
        <v>0.37820512820512819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92.5</v>
      </c>
      <c r="Y292" s="376">
        <f>IFERROR(Y287/H287,"0")+IFERROR(Y288/H288,"0")+IFERROR(Y289/H289,"0")+IFERROR(Y290/H290,"0")+IFERROR(Y291/H291,"0")</f>
        <v>93</v>
      </c>
      <c r="Z292" s="376">
        <f>IFERROR(IF(Z287="",0,Z287),"0")+IFERROR(IF(Z288="",0,Z288),"0")+IFERROR(IF(Z289="",0,Z289),"0")+IFERROR(IF(Z290="",0,Z290),"0")+IFERROR(IF(Z291="",0,Z291),"0")</f>
        <v>0.70029000000000008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222</v>
      </c>
      <c r="Y293" s="376">
        <f>IFERROR(SUM(Y287:Y291),"0")</f>
        <v>223.2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384</v>
      </c>
      <c r="Y338" s="375">
        <f>IFERROR(IF(X338="",0,CEILING((X338/$H338),1)*$H338),"")</f>
        <v>390</v>
      </c>
      <c r="Z338" s="36">
        <f>IFERROR(IF(Y338=0,"",ROUNDUP(Y338/H338,0)*0.02175),"")</f>
        <v>1.0874999999999999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411.76615384615388</v>
      </c>
      <c r="BN338" s="64">
        <f>IFERROR(Y338*I338/H338,"0")</f>
        <v>418.20000000000005</v>
      </c>
      <c r="BO338" s="64">
        <f>IFERROR(1/J338*(X338/H338),"0")</f>
        <v>0.87912087912087911</v>
      </c>
      <c r="BP338" s="64">
        <f>IFERROR(1/J338*(Y338/H338),"0")</f>
        <v>0.89285714285714279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49.230769230769234</v>
      </c>
      <c r="Y340" s="376">
        <f>IFERROR(Y337/H337,"0")+IFERROR(Y338/H338,"0")+IFERROR(Y339/H339,"0")</f>
        <v>50</v>
      </c>
      <c r="Z340" s="376">
        <f>IFERROR(IF(Z337="",0,Z337),"0")+IFERROR(IF(Z338="",0,Z338),"0")+IFERROR(IF(Z339="",0,Z339),"0")</f>
        <v>1.0874999999999999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384</v>
      </c>
      <c r="Y341" s="376">
        <f>IFERROR(SUM(Y337:Y339),"0")</f>
        <v>390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26</v>
      </c>
      <c r="Y346" s="375">
        <f>IFERROR(IF(X346="",0,CEILING((X346/$H346),1)*$H346),"")</f>
        <v>28.049999999999997</v>
      </c>
      <c r="Z346" s="36">
        <f>IFERROR(IF(Y346=0,"",ROUNDUP(Y346/H346,0)*0.00753),"")</f>
        <v>8.2830000000000001E-2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29.56862745098039</v>
      </c>
      <c r="BN346" s="64">
        <f>IFERROR(Y346*I346/H346,"0")</f>
        <v>31.899999999999995</v>
      </c>
      <c r="BO346" s="64">
        <f>IFERROR(1/J346*(X346/H346),"0")</f>
        <v>6.535947712418301E-2</v>
      </c>
      <c r="BP346" s="64">
        <f>IFERROR(1/J346*(Y346/H346),"0")</f>
        <v>7.0512820512820512E-2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10.19607843137255</v>
      </c>
      <c r="Y347" s="376">
        <f>IFERROR(Y343/H343,"0")+IFERROR(Y344/H344,"0")+IFERROR(Y345/H345,"0")+IFERROR(Y346/H346,"0")</f>
        <v>11</v>
      </c>
      <c r="Z347" s="376">
        <f>IFERROR(IF(Z343="",0,Z343),"0")+IFERROR(IF(Z344="",0,Z344),"0")+IFERROR(IF(Z345="",0,Z345),"0")+IFERROR(IF(Z346="",0,Z346),"0")</f>
        <v>8.2830000000000001E-2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26</v>
      </c>
      <c r="Y348" s="376">
        <f>IFERROR(SUM(Y343:Y346),"0")</f>
        <v>28.049999999999997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1558</v>
      </c>
      <c r="Y369" s="375">
        <f t="shared" ref="Y369:Y377" si="62">IFERROR(IF(X369="",0,CEILING((X369/$H369),1)*$H369),"")</f>
        <v>1560</v>
      </c>
      <c r="Z369" s="36">
        <f>IFERROR(IF(Y369=0,"",ROUNDUP(Y369/H369,0)*0.02175),"")</f>
        <v>2.262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1607.856</v>
      </c>
      <c r="BN369" s="64">
        <f t="shared" ref="BN369:BN377" si="64">IFERROR(Y369*I369/H369,"0")</f>
        <v>1609.9199999999998</v>
      </c>
      <c r="BO369" s="64">
        <f t="shared" ref="BO369:BO377" si="65">IFERROR(1/J369*(X369/H369),"0")</f>
        <v>2.1638888888888888</v>
      </c>
      <c r="BP369" s="64">
        <f t="shared" ref="BP369:BP377" si="66">IFERROR(1/J369*(Y369/H369),"0")</f>
        <v>2.1666666666666665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1808</v>
      </c>
      <c r="Y371" s="375">
        <f t="shared" si="62"/>
        <v>1815</v>
      </c>
      <c r="Z371" s="36">
        <f>IFERROR(IF(Y371=0,"",ROUNDUP(Y371/H371,0)*0.02175),"")</f>
        <v>2.6317499999999998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1865.856</v>
      </c>
      <c r="BN371" s="64">
        <f t="shared" si="64"/>
        <v>1873.0800000000002</v>
      </c>
      <c r="BO371" s="64">
        <f t="shared" si="65"/>
        <v>2.5111111111111111</v>
      </c>
      <c r="BP371" s="64">
        <f t="shared" si="66"/>
        <v>2.520833333333333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1397</v>
      </c>
      <c r="Y374" s="375">
        <f t="shared" si="62"/>
        <v>1410</v>
      </c>
      <c r="Z374" s="36">
        <f>IFERROR(IF(Y374=0,"",ROUNDUP(Y374/H374,0)*0.02175),"")</f>
        <v>2.0444999999999998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1441.7040000000002</v>
      </c>
      <c r="BN374" s="64">
        <f t="shared" si="64"/>
        <v>1455.12</v>
      </c>
      <c r="BO374" s="64">
        <f t="shared" si="65"/>
        <v>1.9402777777777778</v>
      </c>
      <c r="BP374" s="64">
        <f t="shared" si="66"/>
        <v>1.9583333333333333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317.5333333333333</v>
      </c>
      <c r="Y378" s="376">
        <f>IFERROR(Y369/H369,"0")+IFERROR(Y370/H370,"0")+IFERROR(Y371/H371,"0")+IFERROR(Y372/H372,"0")+IFERROR(Y373/H373,"0")+IFERROR(Y374/H374,"0")+IFERROR(Y375/H375,"0")+IFERROR(Y376/H376,"0")+IFERROR(Y377/H377,"0")</f>
        <v>319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6.93825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4763</v>
      </c>
      <c r="Y379" s="376">
        <f>IFERROR(SUM(Y369:Y377),"0")</f>
        <v>4785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17</v>
      </c>
      <c r="Y381" s="375">
        <f>IFERROR(IF(X381="",0,CEILING((X381/$H381),1)*$H381),"")</f>
        <v>30</v>
      </c>
      <c r="Z381" s="36">
        <f>IFERROR(IF(Y381=0,"",ROUNDUP(Y381/H381,0)*0.02175),"")</f>
        <v>4.3499999999999997E-2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17.544</v>
      </c>
      <c r="BN381" s="64">
        <f>IFERROR(Y381*I381/H381,"0")</f>
        <v>30.96</v>
      </c>
      <c r="BO381" s="64">
        <f>IFERROR(1/J381*(X381/H381),"0")</f>
        <v>2.361111111111111E-2</v>
      </c>
      <c r="BP381" s="64">
        <f>IFERROR(1/J381*(Y381/H381),"0")</f>
        <v>4.1666666666666664E-2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1.1333333333333333</v>
      </c>
      <c r="Y383" s="376">
        <f>IFERROR(Y381/H381,"0")+IFERROR(Y382/H382,"0")</f>
        <v>2</v>
      </c>
      <c r="Z383" s="376">
        <f>IFERROR(IF(Z381="",0,Z381),"0")+IFERROR(IF(Z382="",0,Z382),"0")</f>
        <v>4.3499999999999997E-2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17</v>
      </c>
      <c r="Y384" s="376">
        <f>IFERROR(SUM(Y381:Y382),"0")</f>
        <v>30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2030</v>
      </c>
      <c r="Y410" s="375">
        <f>IFERROR(IF(X410="",0,CEILING((X410/$H410),1)*$H410),"")</f>
        <v>2035.8</v>
      </c>
      <c r="Z410" s="36">
        <f>IFERROR(IF(Y410=0,"",ROUNDUP(Y410/H410,0)*0.02175),"")</f>
        <v>5.6767499999999993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2176.7846153846158</v>
      </c>
      <c r="BN410" s="64">
        <f>IFERROR(Y410*I410/H410,"0")</f>
        <v>2183.0040000000004</v>
      </c>
      <c r="BO410" s="64">
        <f>IFERROR(1/J410*(X410/H410),"0")</f>
        <v>4.6474358974358978</v>
      </c>
      <c r="BP410" s="64">
        <f>IFERROR(1/J410*(Y410/H410),"0")</f>
        <v>4.6607142857142856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260.25641025641028</v>
      </c>
      <c r="Y415" s="376">
        <f>IFERROR(Y410/H410,"0")+IFERROR(Y411/H411,"0")+IFERROR(Y412/H412,"0")+IFERROR(Y413/H413,"0")+IFERROR(Y414/H414,"0")</f>
        <v>261</v>
      </c>
      <c r="Z415" s="376">
        <f>IFERROR(IF(Z410="",0,Z410),"0")+IFERROR(IF(Z411="",0,Z411),"0")+IFERROR(IF(Z412="",0,Z412),"0")+IFERROR(IF(Z413="",0,Z413),"0")+IFERROR(IF(Z414="",0,Z414),"0")</f>
        <v>5.6767499999999993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2030</v>
      </c>
      <c r="Y416" s="376">
        <f>IFERROR(SUM(Y410:Y414),"0")</f>
        <v>2035.8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43</v>
      </c>
      <c r="Y429" s="375">
        <f t="shared" si="67"/>
        <v>46.2</v>
      </c>
      <c r="Z429" s="36">
        <f>IFERROR(IF(Y429=0,"",ROUNDUP(Y429/H429,0)*0.00753),"")</f>
        <v>8.2830000000000001E-2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45.354761904761901</v>
      </c>
      <c r="BN429" s="64">
        <f t="shared" si="69"/>
        <v>48.73</v>
      </c>
      <c r="BO429" s="64">
        <f t="shared" si="70"/>
        <v>6.5628815628815618E-2</v>
      </c>
      <c r="BP429" s="64">
        <f t="shared" si="71"/>
        <v>7.0512820512820512E-2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10.238095238095237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11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8.2830000000000001E-2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43</v>
      </c>
      <c r="Y450" s="376">
        <f>IFERROR(SUM(Y428:Y448),"0")</f>
        <v>46.2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219</v>
      </c>
      <c r="Y496" s="375">
        <f t="shared" si="78"/>
        <v>221.76000000000002</v>
      </c>
      <c r="Z496" s="36">
        <f t="shared" si="79"/>
        <v>0.50231999999999999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233.93181818181813</v>
      </c>
      <c r="BN496" s="64">
        <f t="shared" si="81"/>
        <v>236.88</v>
      </c>
      <c r="BO496" s="64">
        <f t="shared" si="82"/>
        <v>0.39881993006993011</v>
      </c>
      <c r="BP496" s="64">
        <f t="shared" si="83"/>
        <v>0.40384615384615385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1804</v>
      </c>
      <c r="Y498" s="375">
        <f t="shared" si="78"/>
        <v>1805.76</v>
      </c>
      <c r="Z498" s="36">
        <f t="shared" si="79"/>
        <v>4.0903200000000002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1926.9999999999998</v>
      </c>
      <c r="BN498" s="64">
        <f t="shared" si="81"/>
        <v>1928.8799999999999</v>
      </c>
      <c r="BO498" s="64">
        <f t="shared" si="82"/>
        <v>3.2852564102564101</v>
      </c>
      <c r="BP498" s="64">
        <f t="shared" si="83"/>
        <v>3.2884615384615388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383.14393939393938</v>
      </c>
      <c r="Y502" s="376">
        <f>IFERROR(Y493/H493,"0")+IFERROR(Y494/H494,"0")+IFERROR(Y495/H495,"0")+IFERROR(Y496/H496,"0")+IFERROR(Y497/H497,"0")+IFERROR(Y498/H498,"0")+IFERROR(Y499/H499,"0")+IFERROR(Y500/H500,"0")+IFERROR(Y501/H501,"0")</f>
        <v>384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4.5926400000000003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2023</v>
      </c>
      <c r="Y503" s="376">
        <f>IFERROR(SUM(Y493:Y501),"0")</f>
        <v>2027.52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1119</v>
      </c>
      <c r="Y505" s="375">
        <f>IFERROR(IF(X505="",0,CEILING((X505/$H505),1)*$H505),"")</f>
        <v>1119.3600000000001</v>
      </c>
      <c r="Z505" s="36">
        <f>IFERROR(IF(Y505=0,"",ROUNDUP(Y505/H505,0)*0.01196),"")</f>
        <v>2.53552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1195.2954545454545</v>
      </c>
      <c r="BN505" s="64">
        <f>IFERROR(Y505*I505/H505,"0")</f>
        <v>1195.68</v>
      </c>
      <c r="BO505" s="64">
        <f>IFERROR(1/J505*(X505/H505),"0")</f>
        <v>2.0378059440559437</v>
      </c>
      <c r="BP505" s="64">
        <f>IFERROR(1/J505*(Y505/H505),"0")</f>
        <v>2.0384615384615388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211.93181818181816</v>
      </c>
      <c r="Y507" s="376">
        <f>IFERROR(Y505/H505,"0")+IFERROR(Y506/H506,"0")</f>
        <v>212</v>
      </c>
      <c r="Z507" s="376">
        <f>IFERROR(IF(Z505="",0,Z505),"0")+IFERROR(IF(Z506="",0,Z506),"0")</f>
        <v>2.53552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1119</v>
      </c>
      <c r="Y508" s="376">
        <f>IFERROR(SUM(Y505:Y506),"0")</f>
        <v>1119.3600000000001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205</v>
      </c>
      <c r="Y510" s="375">
        <f t="shared" ref="Y510:Y515" si="84">IFERROR(IF(X510="",0,CEILING((X510/$H510),1)*$H510),"")</f>
        <v>205.92000000000002</v>
      </c>
      <c r="Z510" s="36">
        <f>IFERROR(IF(Y510=0,"",ROUNDUP(Y510/H510,0)*0.01196),"")</f>
        <v>0.46644000000000002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218.97727272727272</v>
      </c>
      <c r="BN510" s="64">
        <f t="shared" ref="BN510:BN515" si="86">IFERROR(Y510*I510/H510,"0")</f>
        <v>219.95999999999998</v>
      </c>
      <c r="BO510" s="64">
        <f t="shared" ref="BO510:BO515" si="87">IFERROR(1/J510*(X510/H510),"0")</f>
        <v>0.37332459207459207</v>
      </c>
      <c r="BP510" s="64">
        <f t="shared" ref="BP510:BP515" si="88">IFERROR(1/J510*(Y510/H510),"0")</f>
        <v>0.375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724</v>
      </c>
      <c r="Y511" s="375">
        <f t="shared" si="84"/>
        <v>728.64</v>
      </c>
      <c r="Z511" s="36">
        <f>IFERROR(IF(Y511=0,"",ROUNDUP(Y511/H511,0)*0.01196),"")</f>
        <v>1.6504799999999999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773.36363636363626</v>
      </c>
      <c r="BN511" s="64">
        <f t="shared" si="86"/>
        <v>778.31999999999994</v>
      </c>
      <c r="BO511" s="64">
        <f t="shared" si="87"/>
        <v>1.3184731934731935</v>
      </c>
      <c r="BP511" s="64">
        <f t="shared" si="88"/>
        <v>1.3269230769230771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1072</v>
      </c>
      <c r="Y512" s="375">
        <f t="shared" si="84"/>
        <v>1077.1200000000001</v>
      </c>
      <c r="Z512" s="36">
        <f>IFERROR(IF(Y512=0,"",ROUNDUP(Y512/H512,0)*0.01196),"")</f>
        <v>2.4398400000000002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1145.090909090909</v>
      </c>
      <c r="BN512" s="64">
        <f t="shared" si="86"/>
        <v>1150.56</v>
      </c>
      <c r="BO512" s="64">
        <f t="shared" si="87"/>
        <v>1.9522144522144522</v>
      </c>
      <c r="BP512" s="64">
        <f t="shared" si="88"/>
        <v>1.9615384615384617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378.97727272727275</v>
      </c>
      <c r="Y516" s="376">
        <f>IFERROR(Y510/H510,"0")+IFERROR(Y511/H511,"0")+IFERROR(Y512/H512,"0")+IFERROR(Y513/H513,"0")+IFERROR(Y514/H514,"0")+IFERROR(Y515/H515,"0")</f>
        <v>381</v>
      </c>
      <c r="Z516" s="376">
        <f>IFERROR(IF(Z510="",0,Z510),"0")+IFERROR(IF(Z511="",0,Z511),"0")+IFERROR(IF(Z512="",0,Z512),"0")+IFERROR(IF(Z513="",0,Z513),"0")+IFERROR(IF(Z514="",0,Z514),"0")+IFERROR(IF(Z515="",0,Z515),"0")</f>
        <v>4.5567600000000006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2001</v>
      </c>
      <c r="Y517" s="376">
        <f>IFERROR(SUM(Y510:Y515),"0")</f>
        <v>2011.68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15373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15508.810000000001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16275.58410061766</v>
      </c>
      <c r="Y587" s="376">
        <f>IFERROR(SUM(BN22:BN583),"0")</f>
        <v>16418.697999999997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28</v>
      </c>
      <c r="Y588" s="38">
        <f>ROUNDUP(SUM(BP22:BP583),0)</f>
        <v>29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16975.58410061766</v>
      </c>
      <c r="Y589" s="376">
        <f>GrossWeightTotalR+PalletQtyTotalR*25</f>
        <v>17143.697999999997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2299.9757062110007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2318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33.289109999999994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273.60000000000002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183.60000000000002</v>
      </c>
      <c r="E596" s="46">
        <f>IFERROR(Y103*1,"0")+IFERROR(Y104*1,"0")+IFERROR(Y105*1,"0")+IFERROR(Y106*1,"0")+IFERROR(Y110*1,"0")+IFERROR(Y111*1,"0")+IFERROR(Y112*1,"0")+IFERROR(Y113*1,"0")+IFERROR(Y114*1,"0")</f>
        <v>428.1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534.5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176.4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952.2</v>
      </c>
      <c r="K596" s="46">
        <f>IFERROR(Y242*1,"0")+IFERROR(Y243*1,"0")+IFERROR(Y244*1,"0")+IFERROR(Y245*1,"0")+IFERROR(Y246*1,"0")+IFERROR(Y247*1,"0")+IFERROR(Y248*1,"0")+IFERROR(Y249*1,"0")</f>
        <v>162.4</v>
      </c>
      <c r="L596" s="366"/>
      <c r="M596" s="46">
        <f>IFERROR(Y254*1,"0")+IFERROR(Y255*1,"0")+IFERROR(Y256*1,"0")+IFERROR(Y257*1,"0")+IFERROR(Y258*1,"0")+IFERROR(Y259*1,"0")+IFERROR(Y260*1,"0")+IFERROR(Y261*1,"0")</f>
        <v>101.2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223.2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418.05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4815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2035.8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46.2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5158.5600000000004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