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5917821-34E6-40FA-A392-BC327B4AA1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Z532" i="1"/>
  <c r="Y532" i="1"/>
  <c r="BP532" i="1" s="1"/>
  <c r="BO531" i="1"/>
  <c r="BM531" i="1"/>
  <c r="Y531" i="1"/>
  <c r="Y538" i="1" s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BP520" i="1" s="1"/>
  <c r="P520" i="1"/>
  <c r="BP519" i="1"/>
  <c r="BO519" i="1"/>
  <c r="BN519" i="1"/>
  <c r="BM519" i="1"/>
  <c r="Z519" i="1"/>
  <c r="Y519" i="1"/>
  <c r="Y522" i="1" s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BP514" i="1" s="1"/>
  <c r="P514" i="1"/>
  <c r="BP513" i="1"/>
  <c r="BO513" i="1"/>
  <c r="BN513" i="1"/>
  <c r="BM513" i="1"/>
  <c r="Z513" i="1"/>
  <c r="Y513" i="1"/>
  <c r="P513" i="1"/>
  <c r="BO512" i="1"/>
  <c r="BM512" i="1"/>
  <c r="Y512" i="1"/>
  <c r="BP512" i="1" s="1"/>
  <c r="P512" i="1"/>
  <c r="BP511" i="1"/>
  <c r="BO511" i="1"/>
  <c r="BN511" i="1"/>
  <c r="BM511" i="1"/>
  <c r="Z511" i="1"/>
  <c r="Y511" i="1"/>
  <c r="P511" i="1"/>
  <c r="BO510" i="1"/>
  <c r="BM510" i="1"/>
  <c r="Y510" i="1"/>
  <c r="Y516" i="1" s="1"/>
  <c r="P510" i="1"/>
  <c r="X508" i="1"/>
  <c r="X507" i="1"/>
  <c r="BO506" i="1"/>
  <c r="BM506" i="1"/>
  <c r="Y506" i="1"/>
  <c r="Y508" i="1" s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3" i="1" s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Y464" i="1"/>
  <c r="X464" i="1"/>
  <c r="X463" i="1"/>
  <c r="BO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Y450" i="1" s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Y415" i="1" s="1"/>
  <c r="P411" i="1"/>
  <c r="BP410" i="1"/>
  <c r="BO410" i="1"/>
  <c r="BN410" i="1"/>
  <c r="BM410" i="1"/>
  <c r="Z410" i="1"/>
  <c r="Y410" i="1"/>
  <c r="Y416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BP401" i="1" s="1"/>
  <c r="P401" i="1"/>
  <c r="BP400" i="1"/>
  <c r="BO400" i="1"/>
  <c r="BN400" i="1"/>
  <c r="BM400" i="1"/>
  <c r="Z400" i="1"/>
  <c r="Y400" i="1"/>
  <c r="P400" i="1"/>
  <c r="BO399" i="1"/>
  <c r="BM399" i="1"/>
  <c r="Y399" i="1"/>
  <c r="Y403" i="1" s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Y395" i="1" s="1"/>
  <c r="P393" i="1"/>
  <c r="BP392" i="1"/>
  <c r="BO392" i="1"/>
  <c r="BN392" i="1"/>
  <c r="BM392" i="1"/>
  <c r="Z392" i="1"/>
  <c r="Y392" i="1"/>
  <c r="Y394" i="1" s="1"/>
  <c r="P392" i="1"/>
  <c r="X390" i="1"/>
  <c r="X389" i="1"/>
  <c r="BP388" i="1"/>
  <c r="BO388" i="1"/>
  <c r="BN388" i="1"/>
  <c r="BM388" i="1"/>
  <c r="Z388" i="1"/>
  <c r="Y388" i="1"/>
  <c r="P388" i="1"/>
  <c r="BO387" i="1"/>
  <c r="BM387" i="1"/>
  <c r="Y387" i="1"/>
  <c r="Y389" i="1" s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W596" i="1" s="1"/>
  <c r="P369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Y365" i="1" s="1"/>
  <c r="P361" i="1"/>
  <c r="X359" i="1"/>
  <c r="X358" i="1"/>
  <c r="BO357" i="1"/>
  <c r="BM357" i="1"/>
  <c r="Y357" i="1"/>
  <c r="V596" i="1" s="1"/>
  <c r="P357" i="1"/>
  <c r="X354" i="1"/>
  <c r="X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Y354" i="1" s="1"/>
  <c r="P350" i="1"/>
  <c r="X348" i="1"/>
  <c r="X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BO343" i="1"/>
  <c r="BM343" i="1"/>
  <c r="Y343" i="1"/>
  <c r="Y348" i="1" s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0" i="1" s="1"/>
  <c r="P338" i="1"/>
  <c r="BP337" i="1"/>
  <c r="BO337" i="1"/>
  <c r="BN337" i="1"/>
  <c r="BM337" i="1"/>
  <c r="Z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Y334" i="1" s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X308" i="1"/>
  <c r="Y307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R596" i="1" s="1"/>
  <c r="P287" i="1"/>
  <c r="X284" i="1"/>
  <c r="X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Q596" i="1" s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O596" i="1" s="1"/>
  <c r="P266" i="1"/>
  <c r="X263" i="1"/>
  <c r="X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K596" i="1" s="1"/>
  <c r="P242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Y238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30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I596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39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Y124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596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586" i="1" s="1"/>
  <c r="Y23" i="1"/>
  <c r="X23" i="1"/>
  <c r="X590" i="1" s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590" i="1" s="1"/>
  <c r="Y60" i="1"/>
  <c r="Y64" i="1"/>
  <c r="Y74" i="1"/>
  <c r="Y80" i="1"/>
  <c r="Y88" i="1"/>
  <c r="Y94" i="1"/>
  <c r="Y100" i="1"/>
  <c r="Y107" i="1"/>
  <c r="Y115" i="1"/>
  <c r="Y130" i="1"/>
  <c r="Y140" i="1"/>
  <c r="Y144" i="1"/>
  <c r="BP159" i="1"/>
  <c r="BN159" i="1"/>
  <c r="Z159" i="1"/>
  <c r="Z160" i="1" s="1"/>
  <c r="Y161" i="1"/>
  <c r="H596" i="1"/>
  <c r="Y167" i="1"/>
  <c r="BP164" i="1"/>
  <c r="BN164" i="1"/>
  <c r="Z164" i="1"/>
  <c r="BP172" i="1"/>
  <c r="BN172" i="1"/>
  <c r="Z172" i="1"/>
  <c r="H9" i="1"/>
  <c r="B596" i="1"/>
  <c r="X587" i="1"/>
  <c r="X588" i="1"/>
  <c r="Y24" i="1"/>
  <c r="Z26" i="1"/>
  <c r="Z36" i="1" s="1"/>
  <c r="BN26" i="1"/>
  <c r="Y587" i="1" s="1"/>
  <c r="BP26" i="1"/>
  <c r="Y588" i="1" s="1"/>
  <c r="Z28" i="1"/>
  <c r="BN28" i="1"/>
  <c r="Z30" i="1"/>
  <c r="BN30" i="1"/>
  <c r="Z34" i="1"/>
  <c r="BN34" i="1"/>
  <c r="C596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D596" i="1"/>
  <c r="Z69" i="1"/>
  <c r="Z74" i="1" s="1"/>
  <c r="BN69" i="1"/>
  <c r="Z71" i="1"/>
  <c r="BN71" i="1"/>
  <c r="Z72" i="1"/>
  <c r="BN72" i="1"/>
  <c r="Y75" i="1"/>
  <c r="Z78" i="1"/>
  <c r="Z79" i="1" s="1"/>
  <c r="BN78" i="1"/>
  <c r="Z82" i="1"/>
  <c r="Z88" i="1" s="1"/>
  <c r="BN82" i="1"/>
  <c r="BP82" i="1"/>
  <c r="Z84" i="1"/>
  <c r="BN84" i="1"/>
  <c r="Z86" i="1"/>
  <c r="BN86" i="1"/>
  <c r="Z92" i="1"/>
  <c r="Z93" i="1" s="1"/>
  <c r="BN92" i="1"/>
  <c r="Z96" i="1"/>
  <c r="BN96" i="1"/>
  <c r="BP96" i="1"/>
  <c r="Z98" i="1"/>
  <c r="BN98" i="1"/>
  <c r="Z103" i="1"/>
  <c r="Z107" i="1" s="1"/>
  <c r="BN103" i="1"/>
  <c r="BP103" i="1"/>
  <c r="Z105" i="1"/>
  <c r="BN105" i="1"/>
  <c r="Y108" i="1"/>
  <c r="Z111" i="1"/>
  <c r="Z115" i="1" s="1"/>
  <c r="BN111" i="1"/>
  <c r="Z113" i="1"/>
  <c r="BN113" i="1"/>
  <c r="F596" i="1"/>
  <c r="Z120" i="1"/>
  <c r="Z124" i="1" s="1"/>
  <c r="BN120" i="1"/>
  <c r="Z122" i="1"/>
  <c r="BN122" i="1"/>
  <c r="Y125" i="1"/>
  <c r="Z128" i="1"/>
  <c r="Z130" i="1" s="1"/>
  <c r="BN128" i="1"/>
  <c r="Z134" i="1"/>
  <c r="Z139" i="1" s="1"/>
  <c r="BN134" i="1"/>
  <c r="Z136" i="1"/>
  <c r="BN136" i="1"/>
  <c r="Z138" i="1"/>
  <c r="BN138" i="1"/>
  <c r="Z142" i="1"/>
  <c r="Z144" i="1" s="1"/>
  <c r="BN142" i="1"/>
  <c r="BP142" i="1"/>
  <c r="G596" i="1"/>
  <c r="Y150" i="1"/>
  <c r="Z149" i="1"/>
  <c r="Z150" i="1" s="1"/>
  <c r="BN149" i="1"/>
  <c r="Y151" i="1"/>
  <c r="Y156" i="1"/>
  <c r="BP153" i="1"/>
  <c r="BN153" i="1"/>
  <c r="Z153" i="1"/>
  <c r="Z155" i="1" s="1"/>
  <c r="BP166" i="1"/>
  <c r="BN166" i="1"/>
  <c r="Z166" i="1"/>
  <c r="Y168" i="1"/>
  <c r="Y175" i="1"/>
  <c r="BP170" i="1"/>
  <c r="BN170" i="1"/>
  <c r="Z170" i="1"/>
  <c r="BP174" i="1"/>
  <c r="BN174" i="1"/>
  <c r="Z174" i="1"/>
  <c r="Y176" i="1"/>
  <c r="Y181" i="1"/>
  <c r="BP178" i="1"/>
  <c r="BN178" i="1"/>
  <c r="Z178" i="1"/>
  <c r="Y182" i="1"/>
  <c r="Y194" i="1"/>
  <c r="Y201" i="1"/>
  <c r="Y205" i="1"/>
  <c r="Y217" i="1"/>
  <c r="Y231" i="1"/>
  <c r="Y239" i="1"/>
  <c r="Y250" i="1"/>
  <c r="Y263" i="1"/>
  <c r="Y272" i="1"/>
  <c r="Y277" i="1"/>
  <c r="Y284" i="1"/>
  <c r="Y293" i="1"/>
  <c r="Y298" i="1"/>
  <c r="T596" i="1"/>
  <c r="Y302" i="1"/>
  <c r="BP301" i="1"/>
  <c r="BN301" i="1"/>
  <c r="BP312" i="1"/>
  <c r="BN312" i="1"/>
  <c r="Z312" i="1"/>
  <c r="BP316" i="1"/>
  <c r="BN316" i="1"/>
  <c r="Z316" i="1"/>
  <c r="BP324" i="1"/>
  <c r="BN324" i="1"/>
  <c r="Z324" i="1"/>
  <c r="Z180" i="1"/>
  <c r="BN180" i="1"/>
  <c r="Z186" i="1"/>
  <c r="BN186" i="1"/>
  <c r="BP186" i="1"/>
  <c r="Z188" i="1"/>
  <c r="BN188" i="1"/>
  <c r="Z190" i="1"/>
  <c r="BN190" i="1"/>
  <c r="Z192" i="1"/>
  <c r="BN192" i="1"/>
  <c r="Y195" i="1"/>
  <c r="J596" i="1"/>
  <c r="Z199" i="1"/>
  <c r="Z200" i="1" s="1"/>
  <c r="BN199" i="1"/>
  <c r="Y200" i="1"/>
  <c r="Z203" i="1"/>
  <c r="Z205" i="1" s="1"/>
  <c r="BN203" i="1"/>
  <c r="BP203" i="1"/>
  <c r="Z209" i="1"/>
  <c r="Z216" i="1" s="1"/>
  <c r="BN209" i="1"/>
  <c r="Z211" i="1"/>
  <c r="BN211" i="1"/>
  <c r="Z213" i="1"/>
  <c r="BN213" i="1"/>
  <c r="Z215" i="1"/>
  <c r="BN215" i="1"/>
  <c r="Z219" i="1"/>
  <c r="Z230" i="1" s="1"/>
  <c r="BN219" i="1"/>
  <c r="BP219" i="1"/>
  <c r="Z221" i="1"/>
  <c r="BN221" i="1"/>
  <c r="Z223" i="1"/>
  <c r="BN223" i="1"/>
  <c r="Z225" i="1"/>
  <c r="BN225" i="1"/>
  <c r="Z227" i="1"/>
  <c r="BN227" i="1"/>
  <c r="Z229" i="1"/>
  <c r="BN229" i="1"/>
  <c r="Z233" i="1"/>
  <c r="BN233" i="1"/>
  <c r="BP233" i="1"/>
  <c r="Z235" i="1"/>
  <c r="BN235" i="1"/>
  <c r="Z237" i="1"/>
  <c r="BN237" i="1"/>
  <c r="Z242" i="1"/>
  <c r="Z250" i="1" s="1"/>
  <c r="BN242" i="1"/>
  <c r="BP242" i="1"/>
  <c r="Z244" i="1"/>
  <c r="BN244" i="1"/>
  <c r="Z246" i="1"/>
  <c r="BN246" i="1"/>
  <c r="Z248" i="1"/>
  <c r="BN248" i="1"/>
  <c r="Y251" i="1"/>
  <c r="M596" i="1"/>
  <c r="Z255" i="1"/>
  <c r="Z262" i="1" s="1"/>
  <c r="BN255" i="1"/>
  <c r="Z257" i="1"/>
  <c r="BN257" i="1"/>
  <c r="Z259" i="1"/>
  <c r="BN259" i="1"/>
  <c r="Z261" i="1"/>
  <c r="BN261" i="1"/>
  <c r="Y262" i="1"/>
  <c r="Z266" i="1"/>
  <c r="Z271" i="1" s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80" i="1"/>
  <c r="Z283" i="1" s="1"/>
  <c r="BN280" i="1"/>
  <c r="BP280" i="1"/>
  <c r="Z282" i="1"/>
  <c r="BN282" i="1"/>
  <c r="Y283" i="1"/>
  <c r="Z287" i="1"/>
  <c r="Z292" i="1" s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Y303" i="1"/>
  <c r="Y308" i="1"/>
  <c r="BP305" i="1"/>
  <c r="BN305" i="1"/>
  <c r="Z305" i="1"/>
  <c r="Z307" i="1" s="1"/>
  <c r="BP314" i="1"/>
  <c r="BN314" i="1"/>
  <c r="Z314" i="1"/>
  <c r="Z318" i="1" s="1"/>
  <c r="Y318" i="1"/>
  <c r="Y326" i="1"/>
  <c r="BP322" i="1"/>
  <c r="BN322" i="1"/>
  <c r="Z322" i="1"/>
  <c r="Z325" i="1" s="1"/>
  <c r="U596" i="1"/>
  <c r="Y319" i="1"/>
  <c r="Z328" i="1"/>
  <c r="Z334" i="1" s="1"/>
  <c r="BN328" i="1"/>
  <c r="BP328" i="1"/>
  <c r="Z330" i="1"/>
  <c r="BN330" i="1"/>
  <c r="Z332" i="1"/>
  <c r="BN332" i="1"/>
  <c r="Y335" i="1"/>
  <c r="Z338" i="1"/>
  <c r="Z340" i="1" s="1"/>
  <c r="BN338" i="1"/>
  <c r="BP338" i="1"/>
  <c r="Z343" i="1"/>
  <c r="BN343" i="1"/>
  <c r="BP343" i="1"/>
  <c r="Z344" i="1"/>
  <c r="BN344" i="1"/>
  <c r="Z346" i="1"/>
  <c r="BN346" i="1"/>
  <c r="Y347" i="1"/>
  <c r="Z350" i="1"/>
  <c r="BN350" i="1"/>
  <c r="BP350" i="1"/>
  <c r="Z352" i="1"/>
  <c r="BN352" i="1"/>
  <c r="Y353" i="1"/>
  <c r="Z357" i="1"/>
  <c r="Z358" i="1" s="1"/>
  <c r="BN357" i="1"/>
  <c r="BP357" i="1"/>
  <c r="Y358" i="1"/>
  <c r="Z361" i="1"/>
  <c r="BN361" i="1"/>
  <c r="BP361" i="1"/>
  <c r="Z363" i="1"/>
  <c r="BN363" i="1"/>
  <c r="Y364" i="1"/>
  <c r="Z369" i="1"/>
  <c r="BN369" i="1"/>
  <c r="BP369" i="1"/>
  <c r="Z371" i="1"/>
  <c r="BN371" i="1"/>
  <c r="Z373" i="1"/>
  <c r="BN373" i="1"/>
  <c r="Z375" i="1"/>
  <c r="BN375" i="1"/>
  <c r="Z377" i="1"/>
  <c r="BN377" i="1"/>
  <c r="Y378" i="1"/>
  <c r="Z381" i="1"/>
  <c r="Z383" i="1" s="1"/>
  <c r="BN381" i="1"/>
  <c r="BP381" i="1"/>
  <c r="Y384" i="1"/>
  <c r="Z387" i="1"/>
  <c r="Z389" i="1" s="1"/>
  <c r="BN387" i="1"/>
  <c r="BP387" i="1"/>
  <c r="Z393" i="1"/>
  <c r="Z394" i="1" s="1"/>
  <c r="BN393" i="1"/>
  <c r="BP393" i="1"/>
  <c r="X596" i="1"/>
  <c r="Z399" i="1"/>
  <c r="Z402" i="1" s="1"/>
  <c r="BN399" i="1"/>
  <c r="BP399" i="1"/>
  <c r="Z401" i="1"/>
  <c r="BN401" i="1"/>
  <c r="Y402" i="1"/>
  <c r="Z405" i="1"/>
  <c r="Z407" i="1" s="1"/>
  <c r="BN405" i="1"/>
  <c r="BP405" i="1"/>
  <c r="Y408" i="1"/>
  <c r="Z411" i="1"/>
  <c r="Z415" i="1" s="1"/>
  <c r="BN411" i="1"/>
  <c r="BP411" i="1"/>
  <c r="Z413" i="1"/>
  <c r="BN413" i="1"/>
  <c r="Y596" i="1"/>
  <c r="Y426" i="1"/>
  <c r="Z429" i="1"/>
  <c r="Z449" i="1" s="1"/>
  <c r="BN429" i="1"/>
  <c r="Z431" i="1"/>
  <c r="BN431" i="1"/>
  <c r="Z433" i="1"/>
  <c r="BN433" i="1"/>
  <c r="Z435" i="1"/>
  <c r="BN435" i="1"/>
  <c r="Z437" i="1"/>
  <c r="BN437" i="1"/>
  <c r="Z439" i="1"/>
  <c r="BN439" i="1"/>
  <c r="Z440" i="1"/>
  <c r="BN440" i="1"/>
  <c r="Z442" i="1"/>
  <c r="BN442" i="1"/>
  <c r="Z444" i="1"/>
  <c r="BN444" i="1"/>
  <c r="Z446" i="1"/>
  <c r="BN446" i="1"/>
  <c r="Z448" i="1"/>
  <c r="BN448" i="1"/>
  <c r="Y449" i="1"/>
  <c r="Z452" i="1"/>
  <c r="Z454" i="1" s="1"/>
  <c r="BN452" i="1"/>
  <c r="BP452" i="1"/>
  <c r="Y455" i="1"/>
  <c r="Z596" i="1"/>
  <c r="Y463" i="1"/>
  <c r="BP462" i="1"/>
  <c r="BN462" i="1"/>
  <c r="BP468" i="1"/>
  <c r="BN468" i="1"/>
  <c r="Z468" i="1"/>
  <c r="Y359" i="1"/>
  <c r="Y379" i="1"/>
  <c r="Y472" i="1"/>
  <c r="Y473" i="1"/>
  <c r="BP466" i="1"/>
  <c r="BN466" i="1"/>
  <c r="Z466" i="1"/>
  <c r="Z483" i="1"/>
  <c r="Z470" i="1"/>
  <c r="BN470" i="1"/>
  <c r="AA596" i="1"/>
  <c r="Z481" i="1"/>
  <c r="BN481" i="1"/>
  <c r="BP481" i="1"/>
  <c r="Y484" i="1"/>
  <c r="Y489" i="1"/>
  <c r="AC596" i="1"/>
  <c r="Z494" i="1"/>
  <c r="Z502" i="1" s="1"/>
  <c r="BN494" i="1"/>
  <c r="Z496" i="1"/>
  <c r="BN496" i="1"/>
  <c r="Z498" i="1"/>
  <c r="BN498" i="1"/>
  <c r="Z500" i="1"/>
  <c r="BN500" i="1"/>
  <c r="Y503" i="1"/>
  <c r="Z506" i="1"/>
  <c r="Z507" i="1" s="1"/>
  <c r="BN506" i="1"/>
  <c r="BP506" i="1"/>
  <c r="Z510" i="1"/>
  <c r="BN510" i="1"/>
  <c r="BP510" i="1"/>
  <c r="Z512" i="1"/>
  <c r="BN512" i="1"/>
  <c r="Z514" i="1"/>
  <c r="BN514" i="1"/>
  <c r="Y517" i="1"/>
  <c r="Z520" i="1"/>
  <c r="Z522" i="1" s="1"/>
  <c r="BN520" i="1"/>
  <c r="Y523" i="1"/>
  <c r="Z531" i="1"/>
  <c r="BN531" i="1"/>
  <c r="BP531" i="1"/>
  <c r="BN532" i="1"/>
  <c r="BP533" i="1"/>
  <c r="BN533" i="1"/>
  <c r="Z533" i="1"/>
  <c r="BP535" i="1"/>
  <c r="BN535" i="1"/>
  <c r="Z535" i="1"/>
  <c r="BP537" i="1"/>
  <c r="BN537" i="1"/>
  <c r="Z537" i="1"/>
  <c r="Y539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67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0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BP564" i="1"/>
  <c r="BN564" i="1"/>
  <c r="Z564" i="1"/>
  <c r="AE596" i="1"/>
  <c r="AD596" i="1"/>
  <c r="Y573" i="1"/>
  <c r="Y589" i="1" l="1"/>
  <c r="Z566" i="1"/>
  <c r="Z554" i="1"/>
  <c r="Z516" i="1"/>
  <c r="Z472" i="1"/>
  <c r="Z378" i="1"/>
  <c r="Z364" i="1"/>
  <c r="Z353" i="1"/>
  <c r="Z347" i="1"/>
  <c r="Z238" i="1"/>
  <c r="Z194" i="1"/>
  <c r="Z181" i="1"/>
  <c r="Z175" i="1"/>
  <c r="Z99" i="1"/>
  <c r="Z591" i="1" s="1"/>
  <c r="Y586" i="1"/>
  <c r="X589" i="1"/>
  <c r="Z538" i="1"/>
  <c r="Z167" i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<sst xmlns="http://schemas.openxmlformats.org/spreadsheetml/2006/main" count="2403" uniqueCount="764">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</sst>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9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66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463" t="s">
        <v>0</v>
      </c>
      <c r="E1" s="408"/>
      <c r="F1" s="408"/>
      <c r="G1" s="12" t="s">
        <v>1</v>
      </c>
      <c r="H1" s="463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8" t="s">
        <v>8</v>
      </c>
      <c r="B5" s="529"/>
      <c r="C5" s="530"/>
      <c r="D5" s="470"/>
      <c r="E5" s="471"/>
      <c r="F5" s="716" t="s">
        <v>9</v>
      </c>
      <c r="G5" s="530"/>
      <c r="H5" s="470"/>
      <c r="I5" s="655"/>
      <c r="J5" s="655"/>
      <c r="K5" s="655"/>
      <c r="L5" s="655"/>
      <c r="M5" s="471"/>
      <c r="N5" s="58"/>
      <c r="P5" s="24" t="s">
        <v>10</v>
      </c>
      <c r="Q5" s="732">
        <v>45528</v>
      </c>
      <c r="R5" s="526"/>
      <c r="T5" s="573" t="s">
        <v>11</v>
      </c>
      <c r="U5" s="382"/>
      <c r="V5" s="574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8" t="s">
        <v>13</v>
      </c>
      <c r="B6" s="529"/>
      <c r="C6" s="530"/>
      <c r="D6" s="658" t="s">
        <v>14</v>
      </c>
      <c r="E6" s="659"/>
      <c r="F6" s="659"/>
      <c r="G6" s="659"/>
      <c r="H6" s="659"/>
      <c r="I6" s="659"/>
      <c r="J6" s="659"/>
      <c r="K6" s="659"/>
      <c r="L6" s="659"/>
      <c r="M6" s="526"/>
      <c r="N6" s="59"/>
      <c r="P6" s="24" t="s">
        <v>15</v>
      </c>
      <c r="Q6" s="744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1" t="s">
        <v>17</v>
      </c>
      <c r="W6" s="429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1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1"/>
      <c r="U7" s="382"/>
      <c r="V7" s="642"/>
      <c r="W7" s="643"/>
      <c r="AB7" s="51"/>
      <c r="AC7" s="51"/>
      <c r="AD7" s="51"/>
      <c r="AE7" s="51"/>
    </row>
    <row r="8" spans="1:32" s="370" customFormat="1" ht="25.5" customHeight="1" x14ac:dyDescent="0.2">
      <c r="A8" s="756" t="s">
        <v>18</v>
      </c>
      <c r="B8" s="392"/>
      <c r="C8" s="393"/>
      <c r="D8" s="451"/>
      <c r="E8" s="452"/>
      <c r="F8" s="452"/>
      <c r="G8" s="452"/>
      <c r="H8" s="452"/>
      <c r="I8" s="452"/>
      <c r="J8" s="452"/>
      <c r="K8" s="452"/>
      <c r="L8" s="452"/>
      <c r="M8" s="453"/>
      <c r="N8" s="61"/>
      <c r="P8" s="24" t="s">
        <v>19</v>
      </c>
      <c r="Q8" s="536">
        <v>0.41666666666666669</v>
      </c>
      <c r="R8" s="443"/>
      <c r="T8" s="381"/>
      <c r="U8" s="382"/>
      <c r="V8" s="642"/>
      <c r="W8" s="643"/>
      <c r="AB8" s="51"/>
      <c r="AC8" s="51"/>
      <c r="AD8" s="51"/>
      <c r="AE8" s="51"/>
    </row>
    <row r="9" spans="1:32" s="370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49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2"/>
      <c r="P9" s="26" t="s">
        <v>20</v>
      </c>
      <c r="Q9" s="521"/>
      <c r="R9" s="522"/>
      <c r="T9" s="381"/>
      <c r="U9" s="382"/>
      <c r="V9" s="644"/>
      <c r="W9" s="645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49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3" t="str">
        <f>IFERROR(VLOOKUP($D$10,Proxy,2,FALSE),"")</f>
        <v/>
      </c>
      <c r="I10" s="381"/>
      <c r="J10" s="381"/>
      <c r="K10" s="381"/>
      <c r="L10" s="381"/>
      <c r="M10" s="381"/>
      <c r="N10" s="369"/>
      <c r="P10" s="26" t="s">
        <v>21</v>
      </c>
      <c r="Q10" s="584"/>
      <c r="R10" s="585"/>
      <c r="U10" s="24" t="s">
        <v>22</v>
      </c>
      <c r="V10" s="428" t="s">
        <v>23</v>
      </c>
      <c r="W10" s="429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85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8" t="s">
        <v>28</v>
      </c>
      <c r="B12" s="529"/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30"/>
      <c r="N12" s="62"/>
      <c r="P12" s="24" t="s">
        <v>29</v>
      </c>
      <c r="Q12" s="536"/>
      <c r="R12" s="443"/>
      <c r="S12" s="23"/>
      <c r="U12" s="24"/>
      <c r="V12" s="408"/>
      <c r="W12" s="381"/>
      <c r="AB12" s="51"/>
      <c r="AC12" s="51"/>
      <c r="AD12" s="51"/>
      <c r="AE12" s="51"/>
    </row>
    <row r="13" spans="1:32" s="370" customFormat="1" ht="23.25" customHeight="1" x14ac:dyDescent="0.2">
      <c r="A13" s="568" t="s">
        <v>30</v>
      </c>
      <c r="B13" s="529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30"/>
      <c r="N13" s="62"/>
      <c r="O13" s="26"/>
      <c r="P13" s="26" t="s">
        <v>31</v>
      </c>
      <c r="Q13" s="685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8" t="s">
        <v>32</v>
      </c>
      <c r="B14" s="529"/>
      <c r="C14" s="529"/>
      <c r="D14" s="529"/>
      <c r="E14" s="529"/>
      <c r="F14" s="529"/>
      <c r="G14" s="529"/>
      <c r="H14" s="529"/>
      <c r="I14" s="529"/>
      <c r="J14" s="529"/>
      <c r="K14" s="529"/>
      <c r="L14" s="529"/>
      <c r="M14" s="5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529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30"/>
      <c r="N15" s="63"/>
      <c r="P15" s="560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45" t="s">
        <v>37</v>
      </c>
      <c r="D17" s="425" t="s">
        <v>38</v>
      </c>
      <c r="E17" s="498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497"/>
      <c r="R17" s="497"/>
      <c r="S17" s="497"/>
      <c r="T17" s="498"/>
      <c r="U17" s="753" t="s">
        <v>50</v>
      </c>
      <c r="V17" s="530"/>
      <c r="W17" s="425" t="s">
        <v>51</v>
      </c>
      <c r="X17" s="425" t="s">
        <v>52</v>
      </c>
      <c r="Y17" s="754" t="s">
        <v>53</v>
      </c>
      <c r="Z17" s="425" t="s">
        <v>54</v>
      </c>
      <c r="AA17" s="634" t="s">
        <v>55</v>
      </c>
      <c r="AB17" s="634" t="s">
        <v>56</v>
      </c>
      <c r="AC17" s="634" t="s">
        <v>57</v>
      </c>
      <c r="AD17" s="634" t="s">
        <v>58</v>
      </c>
      <c r="AE17" s="711"/>
      <c r="AF17" s="712"/>
      <c r="AG17" s="510"/>
      <c r="BD17" s="621" t="s">
        <v>59</v>
      </c>
    </row>
    <row r="18" spans="1:68" ht="14.25" customHeight="1" x14ac:dyDescent="0.2">
      <c r="A18" s="426"/>
      <c r="B18" s="426"/>
      <c r="C18" s="426"/>
      <c r="D18" s="499"/>
      <c r="E18" s="501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499"/>
      <c r="Q18" s="500"/>
      <c r="R18" s="500"/>
      <c r="S18" s="500"/>
      <c r="T18" s="501"/>
      <c r="U18" s="371" t="s">
        <v>60</v>
      </c>
      <c r="V18" s="371" t="s">
        <v>61</v>
      </c>
      <c r="W18" s="426"/>
      <c r="X18" s="426"/>
      <c r="Y18" s="755"/>
      <c r="Z18" s="426"/>
      <c r="AA18" s="635"/>
      <c r="AB18" s="635"/>
      <c r="AC18" s="635"/>
      <c r="AD18" s="713"/>
      <c r="AE18" s="714"/>
      <c r="AF18" s="715"/>
      <c r="AG18" s="511"/>
      <c r="BD18" s="381"/>
    </row>
    <row r="19" spans="1:68" ht="27.75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8"/>
      <c r="AB20" s="368"/>
      <c r="AC20" s="368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67"/>
      <c r="AB21" s="367"/>
      <c r="AC21" s="36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67"/>
      <c r="AB25" s="367"/>
      <c r="AC25" s="367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6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4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67"/>
      <c r="AB38" s="367"/>
      <c r="AC38" s="367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67"/>
      <c r="AB42" s="367"/>
      <c r="AC42" s="367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67"/>
      <c r="AB46" s="367"/>
      <c r="AC46" s="367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8"/>
      <c r="AB51" s="368"/>
      <c r="AC51" s="368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67"/>
      <c r="AB52" s="367"/>
      <c r="AC52" s="367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26</v>
      </c>
      <c r="Y54" s="375">
        <f t="shared" si="6"/>
        <v>32.400000000000006</v>
      </c>
      <c r="Z54" s="36">
        <f>IFERROR(IF(Y54=0,"",ROUNDUP(Y54/H54,0)*0.02175),"")</f>
        <v>6.5250000000000002E-2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27.155555555555551</v>
      </c>
      <c r="BN54" s="64">
        <f t="shared" si="8"/>
        <v>33.840000000000003</v>
      </c>
      <c r="BO54" s="64">
        <f t="shared" si="9"/>
        <v>4.2989417989417987E-2</v>
      </c>
      <c r="BP54" s="64">
        <f t="shared" si="10"/>
        <v>5.3571428571428575E-2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2.4074074074074074</v>
      </c>
      <c r="Y59" s="376">
        <f>IFERROR(Y53/H53,"0")+IFERROR(Y54/H54,"0")+IFERROR(Y55/H55,"0")+IFERROR(Y56/H56,"0")+IFERROR(Y57/H57,"0")+IFERROR(Y58/H58,"0")</f>
        <v>3.0000000000000004</v>
      </c>
      <c r="Z59" s="376">
        <f>IFERROR(IF(Z53="",0,Z53),"0")+IFERROR(IF(Z54="",0,Z54),"0")+IFERROR(IF(Z55="",0,Z55),"0")+IFERROR(IF(Z56="",0,Z56),"0")+IFERROR(IF(Z57="",0,Z57),"0")+IFERROR(IF(Z58="",0,Z58),"0")</f>
        <v>6.5250000000000002E-2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26</v>
      </c>
      <c r="Y60" s="376">
        <f>IFERROR(SUM(Y53:Y58),"0")</f>
        <v>32.400000000000006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67"/>
      <c r="AB61" s="367"/>
      <c r="AC61" s="367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8"/>
      <c r="AB66" s="368"/>
      <c r="AC66" s="368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67"/>
      <c r="AB67" s="367"/>
      <c r="AC67" s="367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1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67"/>
      <c r="AB76" s="367"/>
      <c r="AC76" s="367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77</v>
      </c>
      <c r="Y77" s="375">
        <f>IFERROR(IF(X77="",0,CEILING((X77/$H77),1)*$H77),"")</f>
        <v>86.4</v>
      </c>
      <c r="Z77" s="36">
        <f>IFERROR(IF(Y77=0,"",ROUNDUP(Y77/H77,0)*0.02175),"")</f>
        <v>0.17399999999999999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80.422222222222217</v>
      </c>
      <c r="BN77" s="64">
        <f>IFERROR(Y77*I77/H77,"0")</f>
        <v>90.24</v>
      </c>
      <c r="BO77" s="64">
        <f>IFERROR(1/J77*(X77/H77),"0")</f>
        <v>0.1273148148148148</v>
      </c>
      <c r="BP77" s="64">
        <f>IFERROR(1/J77*(Y77/H77),"0")</f>
        <v>0.14285714285714285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7.1296296296296289</v>
      </c>
      <c r="Y79" s="376">
        <f>IFERROR(Y77/H77,"0")+IFERROR(Y78/H78,"0")</f>
        <v>8</v>
      </c>
      <c r="Z79" s="376">
        <f>IFERROR(IF(Z77="",0,Z77),"0")+IFERROR(IF(Z78="",0,Z78),"0")</f>
        <v>0.17399999999999999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77</v>
      </c>
      <c r="Y80" s="376">
        <f>IFERROR(SUM(Y77:Y78),"0")</f>
        <v>86.4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67"/>
      <c r="AB81" s="367"/>
      <c r="AC81" s="367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4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67"/>
      <c r="AB90" s="367"/>
      <c r="AC90" s="367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67"/>
      <c r="AB95" s="367"/>
      <c r="AC95" s="367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8"/>
      <c r="AB101" s="368"/>
      <c r="AC101" s="368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67"/>
      <c r="AB102" s="367"/>
      <c r="AC102" s="367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67"/>
      <c r="AB109" s="367"/>
      <c r="AC109" s="367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192</v>
      </c>
      <c r="Y111" s="375">
        <f>IFERROR(IF(X111="",0,CEILING((X111/$H111),1)*$H111),"")</f>
        <v>193.20000000000002</v>
      </c>
      <c r="Z111" s="36">
        <f>IFERROR(IF(Y111=0,"",ROUNDUP(Y111/H111,0)*0.02175),"")</f>
        <v>0.50024999999999997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204.89142857142858</v>
      </c>
      <c r="BN111" s="64">
        <f>IFERROR(Y111*I111/H111,"0")</f>
        <v>206.17200000000003</v>
      </c>
      <c r="BO111" s="64">
        <f>IFERROR(1/J111*(X111/H111),"0")</f>
        <v>0.40816326530612246</v>
      </c>
      <c r="BP111" s="64">
        <f>IFERROR(1/J111*(Y111/H111),"0")</f>
        <v>0.4107142857142857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22.857142857142858</v>
      </c>
      <c r="Y115" s="376">
        <f>IFERROR(Y110/H110,"0")+IFERROR(Y111/H111,"0")+IFERROR(Y112/H112,"0")+IFERROR(Y113/H113,"0")+IFERROR(Y114/H114,"0")</f>
        <v>23</v>
      </c>
      <c r="Z115" s="376">
        <f>IFERROR(IF(Z110="",0,Z110),"0")+IFERROR(IF(Z111="",0,Z111),"0")+IFERROR(IF(Z112="",0,Z112),"0")+IFERROR(IF(Z113="",0,Z113),"0")+IFERROR(IF(Z114="",0,Z114),"0")</f>
        <v>0.50024999999999997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192</v>
      </c>
      <c r="Y116" s="376">
        <f>IFERROR(SUM(Y110:Y114),"0")</f>
        <v>193.20000000000002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8"/>
      <c r="AB117" s="368"/>
      <c r="AC117" s="368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67"/>
      <c r="AB118" s="367"/>
      <c r="AC118" s="367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70</v>
      </c>
      <c r="Y120" s="375">
        <f>IFERROR(IF(X120="",0,CEILING((X120/$H120),1)*$H120),"")</f>
        <v>78.399999999999991</v>
      </c>
      <c r="Z120" s="36">
        <f>IFERROR(IF(Y120=0,"",ROUNDUP(Y120/H120,0)*0.02175),"")</f>
        <v>0.15225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73</v>
      </c>
      <c r="BN120" s="64">
        <f>IFERROR(Y120*I120/H120,"0")</f>
        <v>81.759999999999991</v>
      </c>
      <c r="BO120" s="64">
        <f>IFERROR(1/J120*(X120/H120),"0")</f>
        <v>0.11160714285714285</v>
      </c>
      <c r="BP120" s="64">
        <f>IFERROR(1/J120*(Y120/H120),"0")</f>
        <v>0.125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6.25</v>
      </c>
      <c r="Y124" s="376">
        <f>IFERROR(Y119/H119,"0")+IFERROR(Y120/H120,"0")+IFERROR(Y121/H121,"0")+IFERROR(Y122/H122,"0")+IFERROR(Y123/H123,"0")</f>
        <v>7</v>
      </c>
      <c r="Z124" s="376">
        <f>IFERROR(IF(Z119="",0,Z119),"0")+IFERROR(IF(Z120="",0,Z120),"0")+IFERROR(IF(Z121="",0,Z121),"0")+IFERROR(IF(Z122="",0,Z122),"0")+IFERROR(IF(Z123="",0,Z123),"0")</f>
        <v>0.15225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70</v>
      </c>
      <c r="Y125" s="376">
        <f>IFERROR(SUM(Y119:Y123),"0")</f>
        <v>78.399999999999991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67"/>
      <c r="AB126" s="367"/>
      <c r="AC126" s="367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67"/>
      <c r="AB132" s="367"/>
      <c r="AC132" s="367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6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200</v>
      </c>
      <c r="Y133" s="375">
        <f t="shared" ref="Y133:Y138" si="21">IFERROR(IF(X133="",0,CEILING((X133/$H133),1)*$H133),"")</f>
        <v>201.60000000000002</v>
      </c>
      <c r="Z133" s="36">
        <f>IFERROR(IF(Y133=0,"",ROUNDUP(Y133/H133,0)*0.02175),"")</f>
        <v>0.52200000000000002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213.28571428571431</v>
      </c>
      <c r="BN133" s="64">
        <f t="shared" ref="BN133:BN138" si="23">IFERROR(Y133*I133/H133,"0")</f>
        <v>214.99200000000002</v>
      </c>
      <c r="BO133" s="64">
        <f t="shared" ref="BO133:BO138" si="24">IFERROR(1/J133*(X133/H133),"0")</f>
        <v>0.42517006802721086</v>
      </c>
      <c r="BP133" s="64">
        <f t="shared" ref="BP133:BP138" si="25">IFERROR(1/J133*(Y133/H133),"0")</f>
        <v>0.42857142857142855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23.80952380952381</v>
      </c>
      <c r="Y139" s="376">
        <f>IFERROR(Y133/H133,"0")+IFERROR(Y134/H134,"0")+IFERROR(Y135/H135,"0")+IFERROR(Y136/H136,"0")+IFERROR(Y137/H137,"0")+IFERROR(Y138/H138,"0")</f>
        <v>24</v>
      </c>
      <c r="Z139" s="376">
        <f>IFERROR(IF(Z133="",0,Z133),"0")+IFERROR(IF(Z134="",0,Z134),"0")+IFERROR(IF(Z135="",0,Z135),"0")+IFERROR(IF(Z136="",0,Z136),"0")+IFERROR(IF(Z137="",0,Z137),"0")+IFERROR(IF(Z138="",0,Z138),"0")</f>
        <v>0.52200000000000002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200</v>
      </c>
      <c r="Y140" s="376">
        <f>IFERROR(SUM(Y133:Y138),"0")</f>
        <v>201.60000000000002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67"/>
      <c r="AB141" s="367"/>
      <c r="AC141" s="367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8"/>
      <c r="AB146" s="368"/>
      <c r="AC146" s="368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67"/>
      <c r="AB147" s="367"/>
      <c r="AC147" s="367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67"/>
      <c r="AB152" s="367"/>
      <c r="AC152" s="367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67"/>
      <c r="AB157" s="367"/>
      <c r="AC157" s="367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8"/>
      <c r="AB162" s="368"/>
      <c r="AC162" s="368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67"/>
      <c r="AB163" s="367"/>
      <c r="AC163" s="367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67"/>
      <c r="AB169" s="367"/>
      <c r="AC169" s="367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67"/>
      <c r="AB177" s="367"/>
      <c r="AC177" s="367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98</v>
      </c>
      <c r="Y178" s="375">
        <f>IFERROR(IF(X178="",0,CEILING((X178/$H178),1)*$H178),"")</f>
        <v>100.80000000000001</v>
      </c>
      <c r="Z178" s="36">
        <f>IFERROR(IF(Y178=0,"",ROUNDUP(Y178/H178,0)*0.02175),"")</f>
        <v>0.26100000000000001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104.58000000000001</v>
      </c>
      <c r="BN178" s="64">
        <f>IFERROR(Y178*I178/H178,"0")</f>
        <v>107.56800000000001</v>
      </c>
      <c r="BO178" s="64">
        <f>IFERROR(1/J178*(X178/H178),"0")</f>
        <v>0.20833333333333331</v>
      </c>
      <c r="BP178" s="64">
        <f>IFERROR(1/J178*(Y178/H178),"0")</f>
        <v>0.21428571428571427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11.666666666666666</v>
      </c>
      <c r="Y181" s="376">
        <f>IFERROR(Y178/H178,"0")+IFERROR(Y179/H179,"0")+IFERROR(Y180/H180,"0")</f>
        <v>12</v>
      </c>
      <c r="Z181" s="376">
        <f>IFERROR(IF(Z178="",0,Z178),"0")+IFERROR(IF(Z179="",0,Z179),"0")+IFERROR(IF(Z180="",0,Z180),"0")</f>
        <v>0.26100000000000001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98</v>
      </c>
      <c r="Y182" s="376">
        <f>IFERROR(SUM(Y178:Y180),"0")</f>
        <v>100.80000000000001</v>
      </c>
      <c r="Z182" s="37"/>
      <c r="AA182" s="377"/>
      <c r="AB182" s="377"/>
      <c r="AC182" s="377"/>
    </row>
    <row r="183" spans="1:68" ht="27.75" customHeight="1" x14ac:dyDescent="0.2">
      <c r="A183" s="438" t="s">
        <v>253</v>
      </c>
      <c r="B183" s="439"/>
      <c r="C183" s="439"/>
      <c r="D183" s="439"/>
      <c r="E183" s="439"/>
      <c r="F183" s="439"/>
      <c r="G183" s="439"/>
      <c r="H183" s="439"/>
      <c r="I183" s="439"/>
      <c r="J183" s="439"/>
      <c r="K183" s="439"/>
      <c r="L183" s="439"/>
      <c r="M183" s="439"/>
      <c r="N183" s="439"/>
      <c r="O183" s="439"/>
      <c r="P183" s="439"/>
      <c r="Q183" s="439"/>
      <c r="R183" s="439"/>
      <c r="S183" s="439"/>
      <c r="T183" s="439"/>
      <c r="U183" s="439"/>
      <c r="V183" s="439"/>
      <c r="W183" s="439"/>
      <c r="X183" s="439"/>
      <c r="Y183" s="439"/>
      <c r="Z183" s="439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8"/>
      <c r="AB184" s="368"/>
      <c r="AC184" s="368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67"/>
      <c r="AB185" s="367"/>
      <c r="AC185" s="367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8"/>
      <c r="AB196" s="368"/>
      <c r="AC196" s="368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67"/>
      <c r="AB197" s="367"/>
      <c r="AC197" s="367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67"/>
      <c r="AB202" s="367"/>
      <c r="AC202" s="367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67"/>
      <c r="AB207" s="367"/>
      <c r="AC207" s="367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59</v>
      </c>
      <c r="Y208" s="375">
        <f t="shared" ref="Y208:Y215" si="31">IFERROR(IF(X208="",0,CEILING((X208/$H208),1)*$H208),"")</f>
        <v>59.400000000000006</v>
      </c>
      <c r="Z208" s="36">
        <f>IFERROR(IF(Y208=0,"",ROUNDUP(Y208/H208,0)*0.00937),"")</f>
        <v>0.10306999999999999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61.294444444444444</v>
      </c>
      <c r="BN208" s="64">
        <f t="shared" ref="BN208:BN215" si="33">IFERROR(Y208*I208/H208,"0")</f>
        <v>61.71</v>
      </c>
      <c r="BO208" s="64">
        <f t="shared" ref="BO208:BO215" si="34">IFERROR(1/J208*(X208/H208),"0")</f>
        <v>9.1049382716049385E-2</v>
      </c>
      <c r="BP208" s="64">
        <f t="shared" ref="BP208:BP215" si="35">IFERROR(1/J208*(Y208/H208),"0")</f>
        <v>9.166666666666666E-2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100</v>
      </c>
      <c r="Y209" s="375">
        <f t="shared" si="31"/>
        <v>102.60000000000001</v>
      </c>
      <c r="Z209" s="36">
        <f>IFERROR(IF(Y209=0,"",ROUNDUP(Y209/H209,0)*0.00937),"")</f>
        <v>0.17802999999999999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103.88888888888889</v>
      </c>
      <c r="BN209" s="64">
        <f t="shared" si="33"/>
        <v>106.59000000000002</v>
      </c>
      <c r="BO209" s="64">
        <f t="shared" si="34"/>
        <v>0.15432098765432098</v>
      </c>
      <c r="BP209" s="64">
        <f t="shared" si="35"/>
        <v>0.15833333333333333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29.444444444444443</v>
      </c>
      <c r="Y216" s="376">
        <f>IFERROR(Y208/H208,"0")+IFERROR(Y209/H209,"0")+IFERROR(Y210/H210,"0")+IFERROR(Y211/H211,"0")+IFERROR(Y212/H212,"0")+IFERROR(Y213/H213,"0")+IFERROR(Y214/H214,"0")+IFERROR(Y215/H215,"0")</f>
        <v>30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0.28110000000000002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159</v>
      </c>
      <c r="Y217" s="376">
        <f>IFERROR(SUM(Y208:Y215),"0")</f>
        <v>162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67"/>
      <c r="AB218" s="367"/>
      <c r="AC218" s="367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65</v>
      </c>
      <c r="Y223" s="375">
        <f t="shared" si="36"/>
        <v>67.2</v>
      </c>
      <c r="Z223" s="36">
        <f t="shared" ref="Z223:Z229" si="41">IFERROR(IF(Y223=0,"",ROUNDUP(Y223/H223,0)*0.00753),"")</f>
        <v>0.21084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72.854166666666671</v>
      </c>
      <c r="BN223" s="64">
        <f t="shared" si="38"/>
        <v>75.320000000000007</v>
      </c>
      <c r="BO223" s="64">
        <f t="shared" si="39"/>
        <v>0.17361111111111113</v>
      </c>
      <c r="BP223" s="64">
        <f t="shared" si="40"/>
        <v>0.17948717948717952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0</v>
      </c>
      <c r="Y225" s="37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136</v>
      </c>
      <c r="Y226" s="375">
        <f t="shared" si="36"/>
        <v>136.79999999999998</v>
      </c>
      <c r="Z226" s="36">
        <f t="shared" si="41"/>
        <v>0.42921000000000004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151.41333333333333</v>
      </c>
      <c r="BN226" s="64">
        <f t="shared" si="38"/>
        <v>152.304</v>
      </c>
      <c r="BO226" s="64">
        <f t="shared" si="39"/>
        <v>0.36324786324786329</v>
      </c>
      <c r="BP226" s="64">
        <f t="shared" si="40"/>
        <v>0.36538461538461531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166</v>
      </c>
      <c r="Y228" s="375">
        <f t="shared" si="36"/>
        <v>168</v>
      </c>
      <c r="Z228" s="36">
        <f t="shared" si="41"/>
        <v>0.52710000000000001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184.81333333333336</v>
      </c>
      <c r="BN228" s="64">
        <f t="shared" si="38"/>
        <v>187.04000000000002</v>
      </c>
      <c r="BO228" s="64">
        <f t="shared" si="39"/>
        <v>0.44337606837606841</v>
      </c>
      <c r="BP228" s="64">
        <f t="shared" si="40"/>
        <v>0.44871794871794868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116</v>
      </c>
      <c r="Y229" s="375">
        <f t="shared" si="36"/>
        <v>117.6</v>
      </c>
      <c r="Z229" s="36">
        <f t="shared" si="41"/>
        <v>0.36897000000000002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129.43666666666667</v>
      </c>
      <c r="BN229" s="64">
        <f t="shared" si="38"/>
        <v>131.22200000000001</v>
      </c>
      <c r="BO229" s="64">
        <f t="shared" si="39"/>
        <v>0.30982905982905984</v>
      </c>
      <c r="BP229" s="64">
        <f t="shared" si="40"/>
        <v>0.3141025641025641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201.25000000000003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204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1.5361199999999999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483</v>
      </c>
      <c r="Y231" s="376">
        <f>IFERROR(SUM(Y219:Y229),"0")</f>
        <v>489.6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67"/>
      <c r="AB232" s="367"/>
      <c r="AC232" s="367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13</v>
      </c>
      <c r="Y237" s="375">
        <f>IFERROR(IF(X237="",0,CEILING((X237/$H237),1)*$H237),"")</f>
        <v>14.399999999999999</v>
      </c>
      <c r="Z237" s="36">
        <f>IFERROR(IF(Y237=0,"",ROUNDUP(Y237/H237,0)*0.00753),"")</f>
        <v>4.5179999999999998E-2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14.473333333333336</v>
      </c>
      <c r="BN237" s="64">
        <f>IFERROR(Y237*I237/H237,"0")</f>
        <v>16.032</v>
      </c>
      <c r="BO237" s="64">
        <f>IFERROR(1/J237*(X237/H237),"0")</f>
        <v>3.4722222222222224E-2</v>
      </c>
      <c r="BP237" s="64">
        <f>IFERROR(1/J237*(Y237/H237),"0")</f>
        <v>3.8461538461538464E-2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5.416666666666667</v>
      </c>
      <c r="Y238" s="376">
        <f>IFERROR(Y233/H233,"0")+IFERROR(Y234/H234,"0")+IFERROR(Y235/H235,"0")+IFERROR(Y236/H236,"0")+IFERROR(Y237/H237,"0")</f>
        <v>6</v>
      </c>
      <c r="Z238" s="376">
        <f>IFERROR(IF(Z233="",0,Z233),"0")+IFERROR(IF(Z234="",0,Z234),"0")+IFERROR(IF(Z235="",0,Z235),"0")+IFERROR(IF(Z236="",0,Z236),"0")+IFERROR(IF(Z237="",0,Z237),"0")</f>
        <v>4.5179999999999998E-2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13</v>
      </c>
      <c r="Y239" s="376">
        <f>IFERROR(SUM(Y233:Y237),"0")</f>
        <v>14.399999999999999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8"/>
      <c r="AB240" s="368"/>
      <c r="AC240" s="368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67"/>
      <c r="AB241" s="367"/>
      <c r="AC241" s="367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108</v>
      </c>
      <c r="Y245" s="375">
        <f t="shared" si="42"/>
        <v>116</v>
      </c>
      <c r="Z245" s="36">
        <f>IFERROR(IF(Y245=0,"",ROUNDUP(Y245/H245,0)*0.02175),"")</f>
        <v>0.21749999999999997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112.46896551724139</v>
      </c>
      <c r="BN245" s="64">
        <f t="shared" si="44"/>
        <v>120.8</v>
      </c>
      <c r="BO245" s="64">
        <f t="shared" si="45"/>
        <v>0.16625615763546797</v>
      </c>
      <c r="BP245" s="64">
        <f t="shared" si="46"/>
        <v>0.17857142857142855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18</v>
      </c>
      <c r="Y249" s="375">
        <f t="shared" si="42"/>
        <v>20</v>
      </c>
      <c r="Z249" s="36">
        <f>IFERROR(IF(Y249=0,"",ROUNDUP(Y249/H249,0)*0.00937),"")</f>
        <v>4.6850000000000003E-2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19.080000000000002</v>
      </c>
      <c r="BN249" s="64">
        <f t="shared" si="44"/>
        <v>21.200000000000003</v>
      </c>
      <c r="BO249" s="64">
        <f t="shared" si="45"/>
        <v>3.7499999999999999E-2</v>
      </c>
      <c r="BP249" s="64">
        <f t="shared" si="46"/>
        <v>4.1666666666666664E-2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13.810344827586206</v>
      </c>
      <c r="Y250" s="376">
        <f>IFERROR(Y242/H242,"0")+IFERROR(Y243/H243,"0")+IFERROR(Y244/H244,"0")+IFERROR(Y245/H245,"0")+IFERROR(Y246/H246,"0")+IFERROR(Y247/H247,"0")+IFERROR(Y248/H248,"0")+IFERROR(Y249/H249,"0")</f>
        <v>15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0.26434999999999997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126</v>
      </c>
      <c r="Y251" s="376">
        <f>IFERROR(SUM(Y242:Y249),"0")</f>
        <v>136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8"/>
      <c r="AB252" s="368"/>
      <c r="AC252" s="368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67"/>
      <c r="AB253" s="367"/>
      <c r="AC253" s="367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120</v>
      </c>
      <c r="Y254" s="375">
        <f t="shared" ref="Y254:Y261" si="47">IFERROR(IF(X254="",0,CEILING((X254/$H254),1)*$H254),"")</f>
        <v>127.6</v>
      </c>
      <c r="Z254" s="36">
        <f>IFERROR(IF(Y254=0,"",ROUNDUP(Y254/H254,0)*0.02175),"")</f>
        <v>0.23924999999999999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124.9655172413793</v>
      </c>
      <c r="BN254" s="64">
        <f t="shared" ref="BN254:BN261" si="49">IFERROR(Y254*I254/H254,"0")</f>
        <v>132.88</v>
      </c>
      <c r="BO254" s="64">
        <f t="shared" ref="BO254:BO261" si="50">IFERROR(1/J254*(X254/H254),"0")</f>
        <v>0.18472906403940886</v>
      </c>
      <c r="BP254" s="64">
        <f t="shared" ref="BP254:BP261" si="51">IFERROR(1/J254*(Y254/H254),"0")</f>
        <v>0.19642857142857142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10.344827586206897</v>
      </c>
      <c r="Y262" s="376">
        <f>IFERROR(Y254/H254,"0")+IFERROR(Y255/H255,"0")+IFERROR(Y256/H256,"0")+IFERROR(Y257/H257,"0")+IFERROR(Y258/H258,"0")+IFERROR(Y259/H259,"0")+IFERROR(Y260/H260,"0")+IFERROR(Y261/H261,"0")</f>
        <v>11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0.23924999999999999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120</v>
      </c>
      <c r="Y263" s="376">
        <f>IFERROR(SUM(Y254:Y261),"0")</f>
        <v>127.6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8"/>
      <c r="AB264" s="368"/>
      <c r="AC264" s="368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67"/>
      <c r="AB265" s="367"/>
      <c r="AC265" s="367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8"/>
      <c r="AB273" s="368"/>
      <c r="AC273" s="368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67"/>
      <c r="AB274" s="367"/>
      <c r="AC274" s="367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8"/>
      <c r="AB278" s="368"/>
      <c r="AC278" s="368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67"/>
      <c r="AB279" s="367"/>
      <c r="AC279" s="367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1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8"/>
      <c r="AB285" s="368"/>
      <c r="AC285" s="368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67"/>
      <c r="AB286" s="367"/>
      <c r="AC286" s="367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14</v>
      </c>
      <c r="Y289" s="375">
        <f>IFERROR(IF(X289="",0,CEILING((X289/$H289),1)*$H289),"")</f>
        <v>14.399999999999999</v>
      </c>
      <c r="Z289" s="36">
        <f>IFERROR(IF(Y289=0,"",ROUNDUP(Y289/H289,0)*0.00753),"")</f>
        <v>4.5179999999999998E-2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15.586666666666668</v>
      </c>
      <c r="BN289" s="64">
        <f>IFERROR(Y289*I289/H289,"0")</f>
        <v>16.032</v>
      </c>
      <c r="BO289" s="64">
        <f>IFERROR(1/J289*(X289/H289),"0")</f>
        <v>3.7393162393162399E-2</v>
      </c>
      <c r="BP289" s="64">
        <f>IFERROR(1/J289*(Y289/H289),"0")</f>
        <v>3.8461538461538464E-2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4</v>
      </c>
      <c r="Y290" s="375">
        <f>IFERROR(IF(X290="",0,CEILING((X290/$H290),1)*$H290),"")</f>
        <v>4.8</v>
      </c>
      <c r="Z290" s="36">
        <f>IFERROR(IF(Y290=0,"",ROUNDUP(Y290/H290,0)*0.00753),"")</f>
        <v>1.506E-2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4.3333333333333339</v>
      </c>
      <c r="BN290" s="64">
        <f>IFERROR(Y290*I290/H290,"0")</f>
        <v>5.2</v>
      </c>
      <c r="BO290" s="64">
        <f>IFERROR(1/J290*(X290/H290),"0")</f>
        <v>1.0683760683760684E-2</v>
      </c>
      <c r="BP290" s="64">
        <f>IFERROR(1/J290*(Y290/H290),"0")</f>
        <v>1.282051282051282E-2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7.5000000000000009</v>
      </c>
      <c r="Y292" s="376">
        <f>IFERROR(Y287/H287,"0")+IFERROR(Y288/H288,"0")+IFERROR(Y289/H289,"0")+IFERROR(Y290/H290,"0")+IFERROR(Y291/H291,"0")</f>
        <v>8</v>
      </c>
      <c r="Z292" s="376">
        <f>IFERROR(IF(Z287="",0,Z287),"0")+IFERROR(IF(Z288="",0,Z288),"0")+IFERROR(IF(Z289="",0,Z289),"0")+IFERROR(IF(Z290="",0,Z290),"0")+IFERROR(IF(Z291="",0,Z291),"0")</f>
        <v>6.0240000000000002E-2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18</v>
      </c>
      <c r="Y293" s="376">
        <f>IFERROR(SUM(Y287:Y291),"0")</f>
        <v>19.2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8"/>
      <c r="AB294" s="368"/>
      <c r="AC294" s="368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67"/>
      <c r="AB295" s="367"/>
      <c r="AC295" s="367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8"/>
      <c r="AB299" s="368"/>
      <c r="AC299" s="368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67"/>
      <c r="AB300" s="367"/>
      <c r="AC300" s="367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67"/>
      <c r="AB304" s="367"/>
      <c r="AC304" s="367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8"/>
      <c r="AB309" s="368"/>
      <c r="AC309" s="368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67"/>
      <c r="AB310" s="367"/>
      <c r="AC310" s="367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67"/>
      <c r="AB320" s="367"/>
      <c r="AC320" s="367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98</v>
      </c>
      <c r="Y321" s="375">
        <f>IFERROR(IF(X321="",0,CEILING((X321/$H321),1)*$H321),"")</f>
        <v>100.80000000000001</v>
      </c>
      <c r="Z321" s="36">
        <f>IFERROR(IF(Y321=0,"",ROUNDUP(Y321/H321,0)*0.00753),"")</f>
        <v>0.18071999999999999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104.06666666666666</v>
      </c>
      <c r="BN321" s="64">
        <f>IFERROR(Y321*I321/H321,"0")</f>
        <v>107.04</v>
      </c>
      <c r="BO321" s="64">
        <f>IFERROR(1/J321*(X321/H321),"0")</f>
        <v>0.14957264957264957</v>
      </c>
      <c r="BP321" s="64">
        <f>IFERROR(1/J321*(Y321/H321),"0")</f>
        <v>0.15384615384615385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23.333333333333332</v>
      </c>
      <c r="Y325" s="376">
        <f>IFERROR(Y321/H321,"0")+IFERROR(Y322/H322,"0")+IFERROR(Y323/H323,"0")+IFERROR(Y324/H324,"0")</f>
        <v>24</v>
      </c>
      <c r="Z325" s="376">
        <f>IFERROR(IF(Z321="",0,Z321),"0")+IFERROR(IF(Z322="",0,Z322),"0")+IFERROR(IF(Z323="",0,Z323),"0")+IFERROR(IF(Z324="",0,Z324),"0")</f>
        <v>0.18071999999999999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98</v>
      </c>
      <c r="Y326" s="376">
        <f>IFERROR(SUM(Y321:Y324),"0")</f>
        <v>100.80000000000001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67"/>
      <c r="AB327" s="367"/>
      <c r="AC327" s="367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67"/>
      <c r="AB336" s="367"/>
      <c r="AC336" s="367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228</v>
      </c>
      <c r="Y338" s="375">
        <f>IFERROR(IF(X338="",0,CEILING((X338/$H338),1)*$H338),"")</f>
        <v>234</v>
      </c>
      <c r="Z338" s="36">
        <f>IFERROR(IF(Y338=0,"",ROUNDUP(Y338/H338,0)*0.02175),"")</f>
        <v>0.65249999999999997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244.48615384615388</v>
      </c>
      <c r="BN338" s="64">
        <f>IFERROR(Y338*I338/H338,"0")</f>
        <v>250.92000000000002</v>
      </c>
      <c r="BO338" s="64">
        <f>IFERROR(1/J338*(X338/H338),"0")</f>
        <v>0.5219780219780219</v>
      </c>
      <c r="BP338" s="64">
        <f>IFERROR(1/J338*(Y338/H338),"0")</f>
        <v>0.5357142857142857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69</v>
      </c>
      <c r="Y339" s="375">
        <f>IFERROR(IF(X339="",0,CEILING((X339/$H339),1)*$H339),"")</f>
        <v>75.600000000000009</v>
      </c>
      <c r="Z339" s="36">
        <f>IFERROR(IF(Y339=0,"",ROUNDUP(Y339/H339,0)*0.02175),"")</f>
        <v>0.19574999999999998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73.632857142857148</v>
      </c>
      <c r="BN339" s="64">
        <f>IFERROR(Y339*I339/H339,"0")</f>
        <v>80.676000000000016</v>
      </c>
      <c r="BO339" s="64">
        <f>IFERROR(1/J339*(X339/H339),"0")</f>
        <v>0.14668367346938774</v>
      </c>
      <c r="BP339" s="64">
        <f>IFERROR(1/J339*(Y339/H339),"0")</f>
        <v>0.1607142857142857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37.445054945054942</v>
      </c>
      <c r="Y340" s="376">
        <f>IFERROR(Y337/H337,"0")+IFERROR(Y338/H338,"0")+IFERROR(Y339/H339,"0")</f>
        <v>39</v>
      </c>
      <c r="Z340" s="376">
        <f>IFERROR(IF(Z337="",0,Z337),"0")+IFERROR(IF(Z338="",0,Z338),"0")+IFERROR(IF(Z339="",0,Z339),"0")</f>
        <v>0.84824999999999995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297</v>
      </c>
      <c r="Y341" s="376">
        <f>IFERROR(SUM(Y337:Y339),"0")</f>
        <v>309.60000000000002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67"/>
      <c r="AB342" s="367"/>
      <c r="AC342" s="367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0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3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3</v>
      </c>
      <c r="Y346" s="375">
        <f>IFERROR(IF(X346="",0,CEILING((X346/$H346),1)*$H346),"")</f>
        <v>5.0999999999999996</v>
      </c>
      <c r="Z346" s="36">
        <f>IFERROR(IF(Y346=0,"",ROUNDUP(Y346/H346,0)*0.00753),"")</f>
        <v>1.506E-2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3.4117647058823528</v>
      </c>
      <c r="BN346" s="64">
        <f>IFERROR(Y346*I346/H346,"0")</f>
        <v>5.8</v>
      </c>
      <c r="BO346" s="64">
        <f>IFERROR(1/J346*(X346/H346),"0")</f>
        <v>7.5414781297134239E-3</v>
      </c>
      <c r="BP346" s="64">
        <f>IFERROR(1/J346*(Y346/H346),"0")</f>
        <v>1.282051282051282E-2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1.1764705882352942</v>
      </c>
      <c r="Y347" s="376">
        <f>IFERROR(Y343/H343,"0")+IFERROR(Y344/H344,"0")+IFERROR(Y345/H345,"0")+IFERROR(Y346/H346,"0")</f>
        <v>2</v>
      </c>
      <c r="Z347" s="376">
        <f>IFERROR(IF(Z343="",0,Z343),"0")+IFERROR(IF(Z344="",0,Z344),"0")+IFERROR(IF(Z345="",0,Z345),"0")+IFERROR(IF(Z346="",0,Z346),"0")</f>
        <v>1.506E-2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3</v>
      </c>
      <c r="Y348" s="376">
        <f>IFERROR(SUM(Y343:Y346),"0")</f>
        <v>5.0999999999999996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67"/>
      <c r="AB349" s="367"/>
      <c r="AC349" s="367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8"/>
      <c r="AB355" s="368"/>
      <c r="AC355" s="368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67"/>
      <c r="AB356" s="367"/>
      <c r="AC356" s="367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67"/>
      <c r="AB360" s="367"/>
      <c r="AC360" s="367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customHeight="1" x14ac:dyDescent="0.2">
      <c r="A366" s="438" t="s">
        <v>469</v>
      </c>
      <c r="B366" s="439"/>
      <c r="C366" s="439"/>
      <c r="D366" s="439"/>
      <c r="E366" s="439"/>
      <c r="F366" s="439"/>
      <c r="G366" s="439"/>
      <c r="H366" s="439"/>
      <c r="I366" s="439"/>
      <c r="J366" s="439"/>
      <c r="K366" s="439"/>
      <c r="L366" s="439"/>
      <c r="M366" s="439"/>
      <c r="N366" s="439"/>
      <c r="O366" s="439"/>
      <c r="P366" s="439"/>
      <c r="Q366" s="439"/>
      <c r="R366" s="439"/>
      <c r="S366" s="439"/>
      <c r="T366" s="439"/>
      <c r="U366" s="439"/>
      <c r="V366" s="439"/>
      <c r="W366" s="439"/>
      <c r="X366" s="439"/>
      <c r="Y366" s="439"/>
      <c r="Z366" s="439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8"/>
      <c r="AB367" s="368"/>
      <c r="AC367" s="368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67"/>
      <c r="AB368" s="367"/>
      <c r="AC368" s="367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2062</v>
      </c>
      <c r="Y369" s="375">
        <f t="shared" ref="Y369:Y377" si="62">IFERROR(IF(X369="",0,CEILING((X369/$H369),1)*$H369),"")</f>
        <v>2070</v>
      </c>
      <c r="Z369" s="36">
        <f>IFERROR(IF(Y369=0,"",ROUNDUP(Y369/H369,0)*0.02175),"")</f>
        <v>3.0014999999999996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2127.9839999999999</v>
      </c>
      <c r="BN369" s="64">
        <f t="shared" ref="BN369:BN377" si="64">IFERROR(Y369*I369/H369,"0")</f>
        <v>2136.2400000000002</v>
      </c>
      <c r="BO369" s="64">
        <f t="shared" ref="BO369:BO377" si="65">IFERROR(1/J369*(X369/H369),"0")</f>
        <v>2.8638888888888889</v>
      </c>
      <c r="BP369" s="64">
        <f t="shared" ref="BP369:BP377" si="66">IFERROR(1/J369*(Y369/H369),"0")</f>
        <v>2.875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1042</v>
      </c>
      <c r="Y371" s="375">
        <f t="shared" si="62"/>
        <v>1050</v>
      </c>
      <c r="Z371" s="36">
        <f>IFERROR(IF(Y371=0,"",ROUNDUP(Y371/H371,0)*0.02175),"")</f>
        <v>1.5225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1075.3440000000001</v>
      </c>
      <c r="BN371" s="64">
        <f t="shared" si="64"/>
        <v>1083.5999999999999</v>
      </c>
      <c r="BO371" s="64">
        <f t="shared" si="65"/>
        <v>1.4472222222222222</v>
      </c>
      <c r="BP371" s="64">
        <f t="shared" si="66"/>
        <v>1.4583333333333333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1882</v>
      </c>
      <c r="Y374" s="375">
        <f t="shared" si="62"/>
        <v>1890</v>
      </c>
      <c r="Z374" s="36">
        <f>IFERROR(IF(Y374=0,"",ROUNDUP(Y374/H374,0)*0.02175),"")</f>
        <v>2.7404999999999999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1942.2239999999999</v>
      </c>
      <c r="BN374" s="64">
        <f t="shared" si="64"/>
        <v>1950.48</v>
      </c>
      <c r="BO374" s="64">
        <f t="shared" si="65"/>
        <v>2.6138888888888889</v>
      </c>
      <c r="BP374" s="64">
        <f t="shared" si="66"/>
        <v>2.625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332.4</v>
      </c>
      <c r="Y378" s="376">
        <f>IFERROR(Y369/H369,"0")+IFERROR(Y370/H370,"0")+IFERROR(Y371/H371,"0")+IFERROR(Y372/H372,"0")+IFERROR(Y373/H373,"0")+IFERROR(Y374/H374,"0")+IFERROR(Y375/H375,"0")+IFERROR(Y376/H376,"0")+IFERROR(Y377/H377,"0")</f>
        <v>334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7.2644999999999991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4986</v>
      </c>
      <c r="Y379" s="376">
        <f>IFERROR(SUM(Y369:Y377),"0")</f>
        <v>5010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67"/>
      <c r="AB380" s="367"/>
      <c r="AC380" s="367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997</v>
      </c>
      <c r="Y381" s="375">
        <f>IFERROR(IF(X381="",0,CEILING((X381/$H381),1)*$H381),"")</f>
        <v>1005</v>
      </c>
      <c r="Z381" s="36">
        <f>IFERROR(IF(Y381=0,"",ROUNDUP(Y381/H381,0)*0.02175),"")</f>
        <v>1.4572499999999999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1028.904</v>
      </c>
      <c r="BN381" s="64">
        <f>IFERROR(Y381*I381/H381,"0")</f>
        <v>1037.1600000000001</v>
      </c>
      <c r="BO381" s="64">
        <f>IFERROR(1/J381*(X381/H381),"0")</f>
        <v>1.3847222222222222</v>
      </c>
      <c r="BP381" s="64">
        <f>IFERROR(1/J381*(Y381/H381),"0")</f>
        <v>1.3958333333333333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66.466666666666669</v>
      </c>
      <c r="Y383" s="376">
        <f>IFERROR(Y381/H381,"0")+IFERROR(Y382/H382,"0")</f>
        <v>67</v>
      </c>
      <c r="Z383" s="376">
        <f>IFERROR(IF(Z381="",0,Z381),"0")+IFERROR(IF(Z382="",0,Z382),"0")</f>
        <v>1.4572499999999999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997</v>
      </c>
      <c r="Y384" s="376">
        <f>IFERROR(SUM(Y381:Y382),"0")</f>
        <v>1005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67"/>
      <c r="AB385" s="367"/>
      <c r="AC385" s="367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160</v>
      </c>
      <c r="Y388" s="375">
        <f>IFERROR(IF(X388="",0,CEILING((X388/$H388),1)*$H388),"")</f>
        <v>163.79999999999998</v>
      </c>
      <c r="Z388" s="36">
        <f>IFERROR(IF(Y388=0,"",ROUNDUP(Y388/H388,0)*0.02175),"")</f>
        <v>0.45674999999999999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171.56923076923081</v>
      </c>
      <c r="BN388" s="64">
        <f>IFERROR(Y388*I388/H388,"0")</f>
        <v>175.64400000000001</v>
      </c>
      <c r="BO388" s="64">
        <f>IFERROR(1/J388*(X388/H388),"0")</f>
        <v>0.36630036630036633</v>
      </c>
      <c r="BP388" s="64">
        <f>IFERROR(1/J388*(Y388/H388),"0")</f>
        <v>0.375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20.512820512820515</v>
      </c>
      <c r="Y389" s="376">
        <f>IFERROR(Y386/H386,"0")+IFERROR(Y387/H387,"0")+IFERROR(Y388/H388,"0")</f>
        <v>21</v>
      </c>
      <c r="Z389" s="376">
        <f>IFERROR(IF(Z386="",0,Z386),"0")+IFERROR(IF(Z387="",0,Z387),"0")+IFERROR(IF(Z388="",0,Z388),"0")</f>
        <v>0.45674999999999999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160</v>
      </c>
      <c r="Y390" s="376">
        <f>IFERROR(SUM(Y386:Y388),"0")</f>
        <v>163.79999999999998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67"/>
      <c r="AB391" s="367"/>
      <c r="AC391" s="367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127</v>
      </c>
      <c r="Y393" s="375">
        <f>IFERROR(IF(X393="",0,CEILING((X393/$H393),1)*$H393),"")</f>
        <v>132.6</v>
      </c>
      <c r="Z393" s="36">
        <f>IFERROR(IF(Y393=0,"",ROUNDUP(Y393/H393,0)*0.02175),"")</f>
        <v>0.36974999999999997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136.18307692307692</v>
      </c>
      <c r="BN393" s="64">
        <f>IFERROR(Y393*I393/H393,"0")</f>
        <v>142.18800000000002</v>
      </c>
      <c r="BO393" s="64">
        <f>IFERROR(1/J393*(X393/H393),"0")</f>
        <v>0.29075091575091572</v>
      </c>
      <c r="BP393" s="64">
        <f>IFERROR(1/J393*(Y393/H393),"0")</f>
        <v>0.30357142857142855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16.282051282051281</v>
      </c>
      <c r="Y394" s="376">
        <f>IFERROR(Y392/H392,"0")+IFERROR(Y393/H393,"0")</f>
        <v>17</v>
      </c>
      <c r="Z394" s="376">
        <f>IFERROR(IF(Z392="",0,Z392),"0")+IFERROR(IF(Z393="",0,Z393),"0")</f>
        <v>0.36974999999999997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127</v>
      </c>
      <c r="Y395" s="376">
        <f>IFERROR(SUM(Y392:Y393),"0")</f>
        <v>132.6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8"/>
      <c r="AB396" s="368"/>
      <c r="AC396" s="368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67"/>
      <c r="AB397" s="367"/>
      <c r="AC397" s="367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67"/>
      <c r="AB404" s="367"/>
      <c r="AC404" s="367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67"/>
      <c r="AB409" s="367"/>
      <c r="AC409" s="367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358</v>
      </c>
      <c r="Y410" s="375">
        <f>IFERROR(IF(X410="",0,CEILING((X410/$H410),1)*$H410),"")</f>
        <v>358.8</v>
      </c>
      <c r="Z410" s="36">
        <f>IFERROR(IF(Y410=0,"",ROUNDUP(Y410/H410,0)*0.02175),"")</f>
        <v>1.0004999999999999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383.88615384615389</v>
      </c>
      <c r="BN410" s="64">
        <f>IFERROR(Y410*I410/H410,"0")</f>
        <v>384.74400000000009</v>
      </c>
      <c r="BO410" s="64">
        <f>IFERROR(1/J410*(X410/H410),"0")</f>
        <v>0.81959706959706957</v>
      </c>
      <c r="BP410" s="64">
        <f>IFERROR(1/J410*(Y410/H410),"0")</f>
        <v>0.8214285714285714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45.897435897435898</v>
      </c>
      <c r="Y415" s="376">
        <f>IFERROR(Y410/H410,"0")+IFERROR(Y411/H411,"0")+IFERROR(Y412/H412,"0")+IFERROR(Y413/H413,"0")+IFERROR(Y414/H414,"0")</f>
        <v>46</v>
      </c>
      <c r="Z415" s="376">
        <f>IFERROR(IF(Z410="",0,Z410),"0")+IFERROR(IF(Z411="",0,Z411),"0")+IFERROR(IF(Z412="",0,Z412),"0")+IFERROR(IF(Z413="",0,Z413),"0")+IFERROR(IF(Z414="",0,Z414),"0")</f>
        <v>1.0004999999999999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358</v>
      </c>
      <c r="Y416" s="376">
        <f>IFERROR(SUM(Y410:Y414),"0")</f>
        <v>358.8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67"/>
      <c r="AB417" s="367"/>
      <c r="AC417" s="367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38" t="s">
        <v>523</v>
      </c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39"/>
      <c r="O421" s="439"/>
      <c r="P421" s="439"/>
      <c r="Q421" s="439"/>
      <c r="R421" s="439"/>
      <c r="S421" s="439"/>
      <c r="T421" s="439"/>
      <c r="U421" s="439"/>
      <c r="V421" s="439"/>
      <c r="W421" s="439"/>
      <c r="X421" s="439"/>
      <c r="Y421" s="439"/>
      <c r="Z421" s="439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8"/>
      <c r="AB422" s="368"/>
      <c r="AC422" s="368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67"/>
      <c r="AB423" s="367"/>
      <c r="AC423" s="367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67"/>
      <c r="AB427" s="367"/>
      <c r="AC427" s="367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54</v>
      </c>
      <c r="Y431" s="375">
        <f t="shared" si="67"/>
        <v>54.6</v>
      </c>
      <c r="Z431" s="36">
        <f>IFERROR(IF(Y431=0,"",ROUNDUP(Y431/H431,0)*0.00753),"")</f>
        <v>9.7890000000000005E-2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56.957142857142848</v>
      </c>
      <c r="BN431" s="64">
        <f t="shared" si="69"/>
        <v>57.589999999999996</v>
      </c>
      <c r="BO431" s="64">
        <f t="shared" si="70"/>
        <v>8.2417582417582402E-2</v>
      </c>
      <c r="BP431" s="64">
        <f t="shared" si="71"/>
        <v>8.3333333333333329E-2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2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38</v>
      </c>
      <c r="Y444" s="375">
        <f t="shared" si="67"/>
        <v>39.9</v>
      </c>
      <c r="Z444" s="36">
        <f t="shared" si="72"/>
        <v>9.5380000000000006E-2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40.352380952380948</v>
      </c>
      <c r="BN444" s="64">
        <f t="shared" si="69"/>
        <v>42.36999999999999</v>
      </c>
      <c r="BO444" s="64">
        <f t="shared" si="70"/>
        <v>7.7330077330077338E-2</v>
      </c>
      <c r="BP444" s="64">
        <f t="shared" si="71"/>
        <v>8.11965811965812E-2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30.952380952380949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32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0.19327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92</v>
      </c>
      <c r="Y450" s="376">
        <f>IFERROR(SUM(Y428:Y448),"0")</f>
        <v>94.5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67"/>
      <c r="AB451" s="367"/>
      <c r="AC451" s="367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67"/>
      <c r="AB456" s="367"/>
      <c r="AC456" s="367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8"/>
      <c r="AB460" s="368"/>
      <c r="AC460" s="368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67"/>
      <c r="AB461" s="367"/>
      <c r="AC461" s="367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67"/>
      <c r="AB465" s="367"/>
      <c r="AC465" s="367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53</v>
      </c>
      <c r="Y466" s="375">
        <f t="shared" ref="Y466:Y471" si="73">IFERROR(IF(X466="",0,CEILING((X466/$H466),1)*$H466),"")</f>
        <v>54.6</v>
      </c>
      <c r="Z466" s="36">
        <f>IFERROR(IF(Y466=0,"",ROUNDUP(Y466/H466,0)*0.00753),"")</f>
        <v>9.7890000000000005E-2</v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55.902380952380945</v>
      </c>
      <c r="BN466" s="64">
        <f t="shared" ref="BN466:BN471" si="75">IFERROR(Y466*I466/H466,"0")</f>
        <v>57.589999999999996</v>
      </c>
      <c r="BO466" s="64">
        <f t="shared" ref="BO466:BO471" si="76">IFERROR(1/J466*(X466/H466),"0")</f>
        <v>8.0891330891330882E-2</v>
      </c>
      <c r="BP466" s="64">
        <f t="shared" ref="BP466:BP471" si="77">IFERROR(1/J466*(Y466/H466),"0")</f>
        <v>8.3333333333333329E-2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12.619047619047619</v>
      </c>
      <c r="Y472" s="376">
        <f>IFERROR(Y466/H466,"0")+IFERROR(Y467/H467,"0")+IFERROR(Y468/H468,"0")+IFERROR(Y469/H469,"0")+IFERROR(Y470/H470,"0")+IFERROR(Y471/H471,"0")</f>
        <v>13</v>
      </c>
      <c r="Z472" s="376">
        <f>IFERROR(IF(Z466="",0,Z466),"0")+IFERROR(IF(Z467="",0,Z467),"0")+IFERROR(IF(Z468="",0,Z468),"0")+IFERROR(IF(Z469="",0,Z469),"0")+IFERROR(IF(Z470="",0,Z470),"0")+IFERROR(IF(Z471="",0,Z471),"0")</f>
        <v>9.7890000000000005E-2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53</v>
      </c>
      <c r="Y473" s="376">
        <f>IFERROR(SUM(Y466:Y471),"0")</f>
        <v>54.6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67"/>
      <c r="AB474" s="367"/>
      <c r="AC474" s="367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8"/>
      <c r="AB478" s="368"/>
      <c r="AC478" s="368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67"/>
      <c r="AB479" s="367"/>
      <c r="AC479" s="367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7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8"/>
      <c r="AB485" s="368"/>
      <c r="AC485" s="368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67"/>
      <c r="AB486" s="367"/>
      <c r="AC486" s="367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38" t="s">
        <v>594</v>
      </c>
      <c r="B490" s="439"/>
      <c r="C490" s="439"/>
      <c r="D490" s="439"/>
      <c r="E490" s="439"/>
      <c r="F490" s="439"/>
      <c r="G490" s="439"/>
      <c r="H490" s="439"/>
      <c r="I490" s="439"/>
      <c r="J490" s="439"/>
      <c r="K490" s="439"/>
      <c r="L490" s="439"/>
      <c r="M490" s="439"/>
      <c r="N490" s="439"/>
      <c r="O490" s="439"/>
      <c r="P490" s="439"/>
      <c r="Q490" s="439"/>
      <c r="R490" s="439"/>
      <c r="S490" s="439"/>
      <c r="T490" s="439"/>
      <c r="U490" s="439"/>
      <c r="V490" s="439"/>
      <c r="W490" s="439"/>
      <c r="X490" s="439"/>
      <c r="Y490" s="439"/>
      <c r="Z490" s="439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8"/>
      <c r="AB491" s="368"/>
      <c r="AC491" s="368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67"/>
      <c r="AB492" s="367"/>
      <c r="AC492" s="367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312</v>
      </c>
      <c r="Y496" s="375">
        <f t="shared" si="78"/>
        <v>316.8</v>
      </c>
      <c r="Z496" s="36">
        <f t="shared" si="79"/>
        <v>0.71760000000000002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333.27272727272725</v>
      </c>
      <c r="BN496" s="64">
        <f t="shared" si="81"/>
        <v>338.4</v>
      </c>
      <c r="BO496" s="64">
        <f t="shared" si="82"/>
        <v>0.56818181818181812</v>
      </c>
      <c r="BP496" s="64">
        <f t="shared" si="83"/>
        <v>0.57692307692307698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145</v>
      </c>
      <c r="Y498" s="375">
        <f t="shared" si="78"/>
        <v>147.84</v>
      </c>
      <c r="Z498" s="36">
        <f t="shared" si="79"/>
        <v>0.33488000000000001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154.88636363636363</v>
      </c>
      <c r="BN498" s="64">
        <f t="shared" si="81"/>
        <v>157.91999999999999</v>
      </c>
      <c r="BO498" s="64">
        <f t="shared" si="82"/>
        <v>0.26405885780885779</v>
      </c>
      <c r="BP498" s="64">
        <f t="shared" si="83"/>
        <v>0.26923076923076927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7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86.553030303030297</v>
      </c>
      <c r="Y502" s="376">
        <f>IFERROR(Y493/H493,"0")+IFERROR(Y494/H494,"0")+IFERROR(Y495/H495,"0")+IFERROR(Y496/H496,"0")+IFERROR(Y497/H497,"0")+IFERROR(Y498/H498,"0")+IFERROR(Y499/H499,"0")+IFERROR(Y500/H500,"0")+IFERROR(Y501/H501,"0")</f>
        <v>88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1.0524800000000001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457</v>
      </c>
      <c r="Y503" s="376">
        <f>IFERROR(SUM(Y493:Y501),"0")</f>
        <v>464.64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67"/>
      <c r="AB504" s="367"/>
      <c r="AC504" s="367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205</v>
      </c>
      <c r="Y505" s="375">
        <f>IFERROR(IF(X505="",0,CEILING((X505/$H505),1)*$H505),"")</f>
        <v>205.92000000000002</v>
      </c>
      <c r="Z505" s="36">
        <f>IFERROR(IF(Y505=0,"",ROUNDUP(Y505/H505,0)*0.01196),"")</f>
        <v>0.46644000000000002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218.97727272727272</v>
      </c>
      <c r="BN505" s="64">
        <f>IFERROR(Y505*I505/H505,"0")</f>
        <v>219.95999999999998</v>
      </c>
      <c r="BO505" s="64">
        <f>IFERROR(1/J505*(X505/H505),"0")</f>
        <v>0.37332459207459207</v>
      </c>
      <c r="BP505" s="64">
        <f>IFERROR(1/J505*(Y505/H505),"0")</f>
        <v>0.375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38.825757575757571</v>
      </c>
      <c r="Y507" s="376">
        <f>IFERROR(Y505/H505,"0")+IFERROR(Y506/H506,"0")</f>
        <v>39</v>
      </c>
      <c r="Z507" s="376">
        <f>IFERROR(IF(Z505="",0,Z505),"0")+IFERROR(IF(Z506="",0,Z506),"0")</f>
        <v>0.46644000000000002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205</v>
      </c>
      <c r="Y508" s="376">
        <f>IFERROR(SUM(Y505:Y506),"0")</f>
        <v>205.92000000000002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67"/>
      <c r="AB509" s="367"/>
      <c r="AC509" s="367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313</v>
      </c>
      <c r="Y510" s="375">
        <f t="shared" ref="Y510:Y515" si="84">IFERROR(IF(X510="",0,CEILING((X510/$H510),1)*$H510),"")</f>
        <v>316.8</v>
      </c>
      <c r="Z510" s="36">
        <f>IFERROR(IF(Y510=0,"",ROUNDUP(Y510/H510,0)*0.01196),"")</f>
        <v>0.71760000000000002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334.34090909090907</v>
      </c>
      <c r="BN510" s="64">
        <f t="shared" ref="BN510:BN515" si="86">IFERROR(Y510*I510/H510,"0")</f>
        <v>338.4</v>
      </c>
      <c r="BO510" s="64">
        <f t="shared" ref="BO510:BO515" si="87">IFERROR(1/J510*(X510/H510),"0")</f>
        <v>0.57000291375291368</v>
      </c>
      <c r="BP510" s="64">
        <f t="shared" ref="BP510:BP515" si="88">IFERROR(1/J510*(Y510/H510),"0")</f>
        <v>0.57692307692307698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95</v>
      </c>
      <c r="Y511" s="375">
        <f t="shared" si="84"/>
        <v>95.04</v>
      </c>
      <c r="Z511" s="36">
        <f>IFERROR(IF(Y511=0,"",ROUNDUP(Y511/H511,0)*0.01196),"")</f>
        <v>0.21528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101.47727272727272</v>
      </c>
      <c r="BN511" s="64">
        <f t="shared" si="86"/>
        <v>101.52000000000001</v>
      </c>
      <c r="BO511" s="64">
        <f t="shared" si="87"/>
        <v>0.17300407925407926</v>
      </c>
      <c r="BP511" s="64">
        <f t="shared" si="88"/>
        <v>0.17307692307692307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96</v>
      </c>
      <c r="Y512" s="375">
        <f t="shared" si="84"/>
        <v>100.32000000000001</v>
      </c>
      <c r="Z512" s="36">
        <f>IFERROR(IF(Y512=0,"",ROUNDUP(Y512/H512,0)*0.01196),"")</f>
        <v>0.22724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102.54545454545453</v>
      </c>
      <c r="BN512" s="64">
        <f t="shared" si="86"/>
        <v>107.16</v>
      </c>
      <c r="BO512" s="64">
        <f t="shared" si="87"/>
        <v>0.17482517482517482</v>
      </c>
      <c r="BP512" s="64">
        <f t="shared" si="88"/>
        <v>0.18269230769230771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95.454545454545439</v>
      </c>
      <c r="Y516" s="376">
        <f>IFERROR(Y510/H510,"0")+IFERROR(Y511/H511,"0")+IFERROR(Y512/H512,"0")+IFERROR(Y513/H513,"0")+IFERROR(Y514/H514,"0")+IFERROR(Y515/H515,"0")</f>
        <v>97</v>
      </c>
      <c r="Z516" s="376">
        <f>IFERROR(IF(Z510="",0,Z510),"0")+IFERROR(IF(Z511="",0,Z511),"0")+IFERROR(IF(Z512="",0,Z512),"0")+IFERROR(IF(Z513="",0,Z513),"0")+IFERROR(IF(Z514="",0,Z514),"0")+IFERROR(IF(Z515="",0,Z515),"0")</f>
        <v>1.16012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504</v>
      </c>
      <c r="Y517" s="376">
        <f>IFERROR(SUM(Y510:Y515),"0")</f>
        <v>512.16000000000008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67"/>
      <c r="AB518" s="367"/>
      <c r="AC518" s="367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67"/>
      <c r="AB524" s="367"/>
      <c r="AC524" s="367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38" t="s">
        <v>637</v>
      </c>
      <c r="B528" s="439"/>
      <c r="C528" s="439"/>
      <c r="D528" s="439"/>
      <c r="E528" s="439"/>
      <c r="F528" s="439"/>
      <c r="G528" s="439"/>
      <c r="H528" s="439"/>
      <c r="I528" s="439"/>
      <c r="J528" s="439"/>
      <c r="K528" s="439"/>
      <c r="L528" s="439"/>
      <c r="M528" s="439"/>
      <c r="N528" s="439"/>
      <c r="O528" s="439"/>
      <c r="P528" s="439"/>
      <c r="Q528" s="439"/>
      <c r="R528" s="439"/>
      <c r="S528" s="439"/>
      <c r="T528" s="439"/>
      <c r="U528" s="439"/>
      <c r="V528" s="439"/>
      <c r="W528" s="439"/>
      <c r="X528" s="439"/>
      <c r="Y528" s="439"/>
      <c r="Z528" s="439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8"/>
      <c r="AB529" s="368"/>
      <c r="AC529" s="368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67"/>
      <c r="AB530" s="367"/>
      <c r="AC530" s="367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1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8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0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2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5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3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67"/>
      <c r="AB540" s="367"/>
      <c r="AC540" s="367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52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79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67"/>
      <c r="AB547" s="367"/>
      <c r="AC547" s="367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19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112</v>
      </c>
      <c r="Y548" s="375">
        <f t="shared" ref="Y548:Y553" si="94">IFERROR(IF(X548="",0,CEILING((X548/$H548),1)*$H548),"")</f>
        <v>113.4</v>
      </c>
      <c r="Z548" s="36">
        <f>IFERROR(IF(Y548=0,"",ROUNDUP(Y548/H548,0)*0.00753),"")</f>
        <v>0.20331000000000002</v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118.93333333333332</v>
      </c>
      <c r="BN548" s="64">
        <f t="shared" ref="BN548:BN553" si="96">IFERROR(Y548*I548/H548,"0")</f>
        <v>120.42</v>
      </c>
      <c r="BO548" s="64">
        <f t="shared" ref="BO548:BO553" si="97">IFERROR(1/J548*(X548/H548),"0")</f>
        <v>0.17094017094017092</v>
      </c>
      <c r="BP548" s="64">
        <f t="shared" ref="BP548:BP553" si="98">IFERROR(1/J548*(Y548/H548),"0")</f>
        <v>0.17307692307692307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8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5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4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5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26.666666666666664</v>
      </c>
      <c r="Y554" s="376">
        <f>IFERROR(Y548/H548,"0")+IFERROR(Y549/H549,"0")+IFERROR(Y550/H550,"0")+IFERROR(Y551/H551,"0")+IFERROR(Y552/H552,"0")+IFERROR(Y553/H553,"0")</f>
        <v>27</v>
      </c>
      <c r="Z554" s="376">
        <f>IFERROR(IF(Z548="",0,Z548),"0")+IFERROR(IF(Z549="",0,Z549),"0")+IFERROR(IF(Z550="",0,Z550),"0")+IFERROR(IF(Z551="",0,Z551),"0")+IFERROR(IF(Z552="",0,Z552),"0")+IFERROR(IF(Z553="",0,Z553),"0")</f>
        <v>0.20331000000000002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112</v>
      </c>
      <c r="Y555" s="376">
        <f>IFERROR(SUM(Y548:Y553),"0")</f>
        <v>113.4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67"/>
      <c r="AB556" s="367"/>
      <c r="AC556" s="367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0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492</v>
      </c>
      <c r="Y557" s="375">
        <f>IFERROR(IF(X557="",0,CEILING((X557/$H557),1)*$H557),"")</f>
        <v>499.2</v>
      </c>
      <c r="Z557" s="36">
        <f>IFERROR(IF(Y557=0,"",ROUNDUP(Y557/H557,0)*0.02175),"")</f>
        <v>1.3919999999999999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527.57538461538468</v>
      </c>
      <c r="BN557" s="64">
        <f>IFERROR(Y557*I557/H557,"0")</f>
        <v>535.29600000000005</v>
      </c>
      <c r="BO557" s="64">
        <f>IFERROR(1/J557*(X557/H557),"0")</f>
        <v>1.1263736263736264</v>
      </c>
      <c r="BP557" s="64">
        <f>IFERROR(1/J557*(Y557/H557),"0")</f>
        <v>1.1428571428571428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6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63.07692307692308</v>
      </c>
      <c r="Y559" s="376">
        <f>IFERROR(Y557/H557,"0")+IFERROR(Y558/H558,"0")</f>
        <v>64</v>
      </c>
      <c r="Z559" s="376">
        <f>IFERROR(IF(Z557="",0,Z557),"0")+IFERROR(IF(Z558="",0,Z558),"0")</f>
        <v>1.3919999999999999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492</v>
      </c>
      <c r="Y560" s="376">
        <f>IFERROR(SUM(Y557:Y558),"0")</f>
        <v>499.2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67"/>
      <c r="AB561" s="367"/>
      <c r="AC561" s="367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1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0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0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8"/>
      <c r="AB568" s="368"/>
      <c r="AC568" s="368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67"/>
      <c r="AB569" s="367"/>
      <c r="AC569" s="367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7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1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67"/>
      <c r="AB574" s="367"/>
      <c r="AC574" s="367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89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67"/>
      <c r="AB578" s="367"/>
      <c r="AC578" s="367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8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67"/>
      <c r="AB582" s="367"/>
      <c r="AC582" s="367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534" t="s">
        <v>721</v>
      </c>
      <c r="Q586" s="529"/>
      <c r="R586" s="529"/>
      <c r="S586" s="529"/>
      <c r="T586" s="529"/>
      <c r="U586" s="529"/>
      <c r="V586" s="53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10523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10671.72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534" t="s">
        <v>722</v>
      </c>
      <c r="Q587" s="529"/>
      <c r="R587" s="529"/>
      <c r="S587" s="529"/>
      <c r="T587" s="529"/>
      <c r="U587" s="529"/>
      <c r="V587" s="530"/>
      <c r="W587" s="37" t="s">
        <v>68</v>
      </c>
      <c r="X587" s="376">
        <f>IFERROR(SUM(BM22:BM583),"0")</f>
        <v>11034.856096670852</v>
      </c>
      <c r="Y587" s="376">
        <f>IFERROR(SUM(BN22:BN583),"0")</f>
        <v>11192.02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534" t="s">
        <v>723</v>
      </c>
      <c r="Q588" s="529"/>
      <c r="R588" s="529"/>
      <c r="S588" s="529"/>
      <c r="T588" s="529"/>
      <c r="U588" s="529"/>
      <c r="V588" s="530"/>
      <c r="W588" s="37" t="s">
        <v>724</v>
      </c>
      <c r="X588" s="38">
        <f>ROUNDUP(SUM(BO22:BO583),0)</f>
        <v>18</v>
      </c>
      <c r="Y588" s="38">
        <f>ROUNDUP(SUM(BP22:BP583),0)</f>
        <v>18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534" t="s">
        <v>725</v>
      </c>
      <c r="Q589" s="529"/>
      <c r="R589" s="529"/>
      <c r="S589" s="529"/>
      <c r="T589" s="529"/>
      <c r="U589" s="529"/>
      <c r="V589" s="530"/>
      <c r="W589" s="37" t="s">
        <v>68</v>
      </c>
      <c r="X589" s="376">
        <f>GrossWeightTotal+PalletQtyTotal*25</f>
        <v>11484.856096670852</v>
      </c>
      <c r="Y589" s="376">
        <f>GrossWeightTotalR+PalletQtyTotalR*25</f>
        <v>11642.02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534" t="s">
        <v>726</v>
      </c>
      <c r="Q590" s="529"/>
      <c r="R590" s="529"/>
      <c r="S590" s="529"/>
      <c r="T590" s="529"/>
      <c r="U590" s="529"/>
      <c r="V590" s="53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1239.5488387692244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1261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534" t="s">
        <v>727</v>
      </c>
      <c r="Q591" s="529"/>
      <c r="R591" s="529"/>
      <c r="S591" s="529"/>
      <c r="T591" s="529"/>
      <c r="U591" s="529"/>
      <c r="V591" s="53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20.259279999999993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89" t="s">
        <v>107</v>
      </c>
      <c r="D593" s="464"/>
      <c r="E593" s="464"/>
      <c r="F593" s="464"/>
      <c r="G593" s="464"/>
      <c r="H593" s="448"/>
      <c r="I593" s="389" t="s">
        <v>253</v>
      </c>
      <c r="J593" s="464"/>
      <c r="K593" s="464"/>
      <c r="L593" s="464"/>
      <c r="M593" s="464"/>
      <c r="N593" s="464"/>
      <c r="O593" s="464"/>
      <c r="P593" s="464"/>
      <c r="Q593" s="464"/>
      <c r="R593" s="464"/>
      <c r="S593" s="464"/>
      <c r="T593" s="464"/>
      <c r="U593" s="464"/>
      <c r="V593" s="448"/>
      <c r="W593" s="389" t="s">
        <v>469</v>
      </c>
      <c r="X593" s="448"/>
      <c r="Y593" s="389" t="s">
        <v>523</v>
      </c>
      <c r="Z593" s="464"/>
      <c r="AA593" s="464"/>
      <c r="AB593" s="448"/>
      <c r="AC593" s="365" t="s">
        <v>594</v>
      </c>
      <c r="AD593" s="389" t="s">
        <v>637</v>
      </c>
      <c r="AE593" s="448"/>
      <c r="AF593" s="366"/>
    </row>
    <row r="594" spans="1:32" ht="14.25" customHeight="1" thickTop="1" x14ac:dyDescent="0.2">
      <c r="A594" s="682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66"/>
      <c r="M594" s="389" t="s">
        <v>342</v>
      </c>
      <c r="N594" s="366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66"/>
    </row>
    <row r="595" spans="1:32" ht="13.5" customHeight="1" thickBot="1" x14ac:dyDescent="0.25">
      <c r="A595" s="683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66"/>
      <c r="M595" s="390"/>
      <c r="N595" s="366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32.400000000000006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86.4</v>
      </c>
      <c r="E596" s="46">
        <f>IFERROR(Y103*1,"0")+IFERROR(Y104*1,"0")+IFERROR(Y105*1,"0")+IFERROR(Y106*1,"0")+IFERROR(Y110*1,"0")+IFERROR(Y111*1,"0")+IFERROR(Y112*1,"0")+IFERROR(Y113*1,"0")+IFERROR(Y114*1,"0")</f>
        <v>193.20000000000002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280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100.80000000000001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666</v>
      </c>
      <c r="K596" s="46">
        <f>IFERROR(Y242*1,"0")+IFERROR(Y243*1,"0")+IFERROR(Y244*1,"0")+IFERROR(Y245*1,"0")+IFERROR(Y246*1,"0")+IFERROR(Y247*1,"0")+IFERROR(Y248*1,"0")+IFERROR(Y249*1,"0")</f>
        <v>136</v>
      </c>
      <c r="L596" s="366"/>
      <c r="M596" s="46">
        <f>IFERROR(Y254*1,"0")+IFERROR(Y255*1,"0")+IFERROR(Y256*1,"0")+IFERROR(Y257*1,"0")+IFERROR(Y258*1,"0")+IFERROR(Y259*1,"0")+IFERROR(Y260*1,"0")+IFERROR(Y261*1,"0")</f>
        <v>127.6</v>
      </c>
      <c r="N596" s="366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19.2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415.50000000000006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6311.4000000000005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358.8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94.5</v>
      </c>
      <c r="Z596" s="46">
        <f>IFERROR(Y462*1,"0")+IFERROR(Y466*1,"0")+IFERROR(Y467*1,"0")+IFERROR(Y468*1,"0")+IFERROR(Y469*1,"0")+IFERROR(Y470*1,"0")+IFERROR(Y471*1,"0")+IFERROR(Y475*1,"0")</f>
        <v>54.6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1182.7199999999998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612.6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A364:O365"/>
    <mergeCell ref="D513:E513"/>
    <mergeCell ref="D557:E557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A150:O151"/>
    <mergeCell ref="P164:T164"/>
    <mergeCell ref="D256:E256"/>
    <mergeCell ref="P269:T269"/>
    <mergeCell ref="P462:T462"/>
    <mergeCell ref="P539:V539"/>
    <mergeCell ref="D370:E370"/>
    <mergeCell ref="D541:E54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D159:E159"/>
    <mergeCell ref="P407:V407"/>
    <mergeCell ref="A232:Z232"/>
    <mergeCell ref="A530:Z530"/>
    <mergeCell ref="P188:T188"/>
    <mergeCell ref="A207:Z207"/>
    <mergeCell ref="P34:T34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A582:Z582"/>
    <mergeCell ref="AB17:AB18"/>
    <mergeCell ref="P100:V100"/>
    <mergeCell ref="P271:V271"/>
    <mergeCell ref="P94:V94"/>
    <mergeCell ref="A90:Z90"/>
    <mergeCell ref="P458:V458"/>
    <mergeCell ref="D446:E446"/>
    <mergeCell ref="P44:V4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A576:O577"/>
    <mergeCell ref="A252:Z252"/>
    <mergeCell ref="P27:T27"/>
    <mergeCell ref="P154:T154"/>
    <mergeCell ref="P560:V560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P577:V577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P33:T33"/>
    <mergeCell ref="P475:T475"/>
    <mergeCell ref="P226:T226"/>
    <mergeCell ref="D481:E481"/>
    <mergeCell ref="D85:E85"/>
    <mergeCell ref="P455:V455"/>
    <mergeCell ref="O594:O595"/>
    <mergeCell ref="A302:O303"/>
    <mergeCell ref="P150:V150"/>
    <mergeCell ref="I594:I595"/>
    <mergeCell ref="P326:V326"/>
    <mergeCell ref="D138:E138"/>
    <mergeCell ref="P393:T393"/>
    <mergeCell ref="A67:Z67"/>
    <mergeCell ref="D203:E203"/>
    <mergeCell ref="D374:E374"/>
    <mergeCell ref="A509:Z509"/>
    <mergeCell ref="P564:T564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Y594:Y595"/>
    <mergeCell ref="P77:T77"/>
    <mergeCell ref="P204:T204"/>
    <mergeCell ref="P179:T179"/>
    <mergeCell ref="A264:Z264"/>
    <mergeCell ref="P375:T375"/>
    <mergeCell ref="P446:T446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26:T26"/>
    <mergeCell ref="P153:T153"/>
    <mergeCell ref="P324:T324"/>
    <mergeCell ref="Q594:Q595"/>
    <mergeCell ref="P511:T511"/>
    <mergeCell ref="P507:V507"/>
    <mergeCell ref="P307:V307"/>
    <mergeCell ref="A13:M13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A15:M15"/>
    <mergeCell ref="D254:E254"/>
    <mergeCell ref="P302:V302"/>
    <mergeCell ref="A183:Z183"/>
    <mergeCell ref="A427:Z427"/>
    <mergeCell ref="A88:O89"/>
    <mergeCell ref="D346:E346"/>
    <mergeCell ref="D533:E533"/>
    <mergeCell ref="Q10:R10"/>
    <mergeCell ref="P296:T296"/>
    <mergeCell ref="P318:V318"/>
    <mergeCell ref="P383:V383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38:Z38"/>
    <mergeCell ref="A380:Z380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A42:Z42"/>
    <mergeCell ref="A309:Z309"/>
    <mergeCell ref="P43:T43"/>
    <mergeCell ref="P484:V484"/>
    <mergeCell ref="P65:V65"/>
    <mergeCell ref="D328:E328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Q9:R9"/>
    <mergeCell ref="P463:V463"/>
    <mergeCell ref="P312:T312"/>
    <mergeCell ref="D255:E255"/>
    <mergeCell ref="A524:Z524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D31:E31"/>
    <mergeCell ref="D158:E158"/>
    <mergeCell ref="A167:O168"/>
    <mergeCell ref="D229:E229"/>
    <mergeCell ref="D329:E329"/>
    <mergeCell ref="D400:E400"/>
    <mergeCell ref="D565:E565"/>
    <mergeCell ref="D77:E77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A547:Z547"/>
    <mergeCell ref="P281:T281"/>
    <mergeCell ref="P414:T414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571:T571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D5:E5"/>
    <mergeCell ref="P382:T382"/>
    <mergeCell ref="A238:O239"/>
    <mergeCell ref="P453:T453"/>
    <mergeCell ref="D496:E496"/>
    <mergeCell ref="P553:T553"/>
    <mergeCell ref="D290:E290"/>
    <mergeCell ref="D361:E361"/>
    <mergeCell ref="P471:T471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331:T331"/>
    <mergeCell ref="D470:E470"/>
    <mergeCell ref="P182:V182"/>
    <mergeCell ref="H1:Q1"/>
    <mergeCell ref="A366:Z366"/>
    <mergeCell ref="A397:Z397"/>
    <mergeCell ref="D214:E214"/>
    <mergeCell ref="A286:Z286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P171:T171"/>
    <mergeCell ref="P242:T242"/>
    <mergeCell ref="P340:V340"/>
    <mergeCell ref="P413:T413"/>
    <mergeCell ref="W17:W18"/>
    <mergeCell ref="A50:Z50"/>
    <mergeCell ref="P161:V161"/>
    <mergeCell ref="P217:V217"/>
    <mergeCell ref="P503:V503"/>
    <mergeCell ref="P459:V459"/>
    <mergeCell ref="P559:V559"/>
    <mergeCell ref="P546:V546"/>
    <mergeCell ref="D110:E110"/>
    <mergeCell ref="P234:T234"/>
    <mergeCell ref="P325:V325"/>
    <mergeCell ref="D142:E142"/>
    <mergeCell ref="P390:V390"/>
    <mergeCell ref="D7:M7"/>
    <mergeCell ref="D129:E129"/>
    <mergeCell ref="D536:E536"/>
    <mergeCell ref="P236:T236"/>
    <mergeCell ref="A81:Z81"/>
    <mergeCell ref="P92:T92"/>
    <mergeCell ref="A152:Z152"/>
    <mergeCell ref="P156:V156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550:T550"/>
    <mergeCell ref="P108:V108"/>
    <mergeCell ref="P237:T237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A522:O523"/>
    <mergeCell ref="P395:V39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P31:T31"/>
    <mergeCell ref="P158:T158"/>
    <mergeCell ref="P328:T328"/>
    <mergeCell ref="D376:E376"/>
    <mergeCell ref="P249:T249"/>
    <mergeCell ref="P520:T520"/>
    <mergeCell ref="D363:E363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2024-08-22T07:40:42Z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