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8B9E2D8-5742-407A-BE43-F9A5E7DB9A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Z88" i="1" s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Z115" i="1" s="1"/>
  <c r="BN111" i="1"/>
  <c r="BP111" i="1"/>
  <c r="Z113" i="1"/>
  <c r="BN113" i="1"/>
  <c r="F596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BP134" i="1"/>
  <c r="Z136" i="1"/>
  <c r="BN136" i="1"/>
  <c r="Z138" i="1"/>
  <c r="BN138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F9" i="1"/>
  <c r="J9" i="1"/>
  <c r="Y107" i="1"/>
  <c r="Y590" i="1" s="1"/>
  <c r="Y168" i="1"/>
  <c r="I596" i="1"/>
  <c r="Y195" i="1"/>
  <c r="BP186" i="1"/>
  <c r="Y588" i="1" s="1"/>
  <c r="BP190" i="1"/>
  <c r="BN190" i="1"/>
  <c r="Y587" i="1" s="1"/>
  <c r="Y589" i="1" s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J596" i="1"/>
  <c r="Y200" i="1"/>
  <c r="M596" i="1"/>
  <c r="Y262" i="1"/>
  <c r="Z266" i="1"/>
  <c r="Z271" i="1" s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Z283" i="1" s="1"/>
  <c r="BN280" i="1"/>
  <c r="BP280" i="1"/>
  <c r="Z282" i="1"/>
  <c r="BN282" i="1"/>
  <c r="Y283" i="1"/>
  <c r="Z287" i="1"/>
  <c r="Z292" i="1" s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Z522" i="1"/>
  <c r="BP520" i="1"/>
  <c r="BN520" i="1"/>
  <c r="Z520" i="1"/>
  <c r="Y522" i="1"/>
  <c r="R596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66" i="1" l="1"/>
  <c r="Z378" i="1"/>
  <c r="Z364" i="1"/>
  <c r="Z238" i="1"/>
  <c r="Y586" i="1"/>
  <c r="X589" i="1"/>
  <c r="Z554" i="1"/>
  <c r="Z538" i="1"/>
  <c r="Z472" i="1"/>
  <c r="Z347" i="1"/>
  <c r="Z325" i="1"/>
  <c r="Z230" i="1"/>
  <c r="Z250" i="1"/>
  <c r="Z194" i="1"/>
  <c r="Z181" i="1"/>
  <c r="Z175" i="1"/>
  <c r="Z167" i="1"/>
  <c r="Z107" i="1"/>
  <c r="Z99" i="1"/>
  <c r="Z36" i="1"/>
  <c r="Z591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<sst xmlns="http://schemas.openxmlformats.org/spreadsheetml/2006/main" count="2403" uniqueCount="764">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</sst>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6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88.2</v>
      </c>
      <c r="Y35" s="375">
        <f t="shared" si="0"/>
        <v>88.2</v>
      </c>
      <c r="Z35" s="36">
        <f t="shared" si="1"/>
        <v>0.26355000000000001</v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97.51</v>
      </c>
      <c r="BN35" s="64">
        <f t="shared" si="3"/>
        <v>97.51</v>
      </c>
      <c r="BO35" s="64">
        <f t="shared" si="4"/>
        <v>0.22435897435897434</v>
      </c>
      <c r="BP35" s="64">
        <f t="shared" si="5"/>
        <v>0.22435897435897434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35</v>
      </c>
      <c r="Y36" s="376">
        <f>IFERROR(Y26/H26,"0")+IFERROR(Y27/H27,"0")+IFERROR(Y28/H28,"0")+IFERROR(Y29/H29,"0")+IFERROR(Y30/H30,"0")+IFERROR(Y31/H31,"0")+IFERROR(Y32/H32,"0")+IFERROR(Y33/H33,"0")+IFERROR(Y34/H34,"0")+IFERROR(Y35/H35,"0")</f>
        <v>35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0.26355000000000001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88.2</v>
      </c>
      <c r="Y37" s="376">
        <f>IFERROR(SUM(Y26:Y35),"0")</f>
        <v>88.2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70.2</v>
      </c>
      <c r="Y78" s="375">
        <f>IFERROR(IF(X78="",0,CEILING((X78/$H78),1)*$H78),"")</f>
        <v>70.2</v>
      </c>
      <c r="Z78" s="36">
        <f>IFERROR(IF(Y78=0,"",ROUNDUP(Y78/H78,0)*0.00753),"")</f>
        <v>0.19578000000000001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75.400000000000006</v>
      </c>
      <c r="BN78" s="64">
        <f>IFERROR(Y78*I78/H78,"0")</f>
        <v>75.400000000000006</v>
      </c>
      <c r="BO78" s="64">
        <f>IFERROR(1/J78*(X78/H78),"0")</f>
        <v>0.16666666666666666</v>
      </c>
      <c r="BP78" s="64">
        <f>IFERROR(1/J78*(Y78/H78),"0")</f>
        <v>0.16666666666666666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26</v>
      </c>
      <c r="Y79" s="376">
        <f>IFERROR(Y77/H77,"0")+IFERROR(Y78/H78,"0")</f>
        <v>26</v>
      </c>
      <c r="Z79" s="376">
        <f>IFERROR(IF(Z77="",0,Z77),"0")+IFERROR(IF(Z78="",0,Z78),"0")</f>
        <v>0.19578000000000001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70.2</v>
      </c>
      <c r="Y80" s="376">
        <f>IFERROR(SUM(Y77:Y78),"0")</f>
        <v>70.2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141.6</v>
      </c>
      <c r="Y98" s="375">
        <f>IFERROR(IF(X98="",0,CEILING((X98/$H98),1)*$H98),"")</f>
        <v>141.6</v>
      </c>
      <c r="Z98" s="36">
        <f>IFERROR(IF(Y98=0,"",ROUNDUP(Y98/H98,0)*0.00753),"")</f>
        <v>0.44427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153.4</v>
      </c>
      <c r="BN98" s="64">
        <f>IFERROR(Y98*I98/H98,"0")</f>
        <v>153.4</v>
      </c>
      <c r="BO98" s="64">
        <f>IFERROR(1/J98*(X98/H98),"0")</f>
        <v>0.37820512820512819</v>
      </c>
      <c r="BP98" s="64">
        <f>IFERROR(1/J98*(Y98/H98),"0")</f>
        <v>0.37820512820512819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59</v>
      </c>
      <c r="Y99" s="376">
        <f>IFERROR(Y96/H96,"0")+IFERROR(Y97/H97,"0")+IFERROR(Y98/H98,"0")</f>
        <v>59</v>
      </c>
      <c r="Z99" s="376">
        <f>IFERROR(IF(Z96="",0,Z96),"0")+IFERROR(IF(Z97="",0,Z97),"0")+IFERROR(IF(Z98="",0,Z98),"0")</f>
        <v>0.44427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141.6</v>
      </c>
      <c r="Y100" s="376">
        <f>IFERROR(SUM(Y96:Y98),"0")</f>
        <v>141.6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67.5</v>
      </c>
      <c r="Y114" s="375">
        <f>IFERROR(IF(X114="",0,CEILING((X114/$H114),1)*$H114),"")</f>
        <v>67.5</v>
      </c>
      <c r="Z114" s="36">
        <f>IFERROR(IF(Y114=0,"",ROUNDUP(Y114/H114,0)*0.00937),"")</f>
        <v>0.23424999999999999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74.699999999999989</v>
      </c>
      <c r="BN114" s="64">
        <f>IFERROR(Y114*I114/H114,"0")</f>
        <v>74.699999999999989</v>
      </c>
      <c r="BO114" s="64">
        <f>IFERROR(1/J114*(X114/H114),"0")</f>
        <v>0.20833333333333334</v>
      </c>
      <c r="BP114" s="64">
        <f>IFERROR(1/J114*(Y114/H114),"0")</f>
        <v>0.20833333333333334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25</v>
      </c>
      <c r="Y115" s="376">
        <f>IFERROR(Y110/H110,"0")+IFERROR(Y111/H111,"0")+IFERROR(Y112/H112,"0")+IFERROR(Y113/H113,"0")+IFERROR(Y114/H114,"0")</f>
        <v>25</v>
      </c>
      <c r="Z115" s="376">
        <f>IFERROR(IF(Z110="",0,Z110),"0")+IFERROR(IF(Z111="",0,Z111),"0")+IFERROR(IF(Z112="",0,Z112),"0")+IFERROR(IF(Z113="",0,Z113),"0")+IFERROR(IF(Z114="",0,Z114),"0")</f>
        <v>0.23424999999999999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67.5</v>
      </c>
      <c r="Y116" s="376">
        <f>IFERROR(SUM(Y110:Y114),"0")</f>
        <v>67.5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19.600000000000001</v>
      </c>
      <c r="Y173" s="375">
        <f>IFERROR(IF(X173="",0,CEILING((X173/$H173),1)*$H173),"")</f>
        <v>19.599999999999998</v>
      </c>
      <c r="Z173" s="36">
        <f>IFERROR(IF(Y173=0,"",ROUNDUP(Y173/H173,0)*0.00502),"")</f>
        <v>3.5140000000000005E-2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20.580000000000002</v>
      </c>
      <c r="BN173" s="64">
        <f>IFERROR(Y173*I173/H173,"0")</f>
        <v>20.58</v>
      </c>
      <c r="BO173" s="64">
        <f>IFERROR(1/J173*(X173/H173),"0")</f>
        <v>2.9914529914529923E-2</v>
      </c>
      <c r="BP173" s="64">
        <f>IFERROR(1/J173*(Y173/H173),"0")</f>
        <v>2.9914529914529919E-2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7.0000000000000009</v>
      </c>
      <c r="Y175" s="376">
        <f>IFERROR(Y170/H170,"0")+IFERROR(Y171/H171,"0")+IFERROR(Y172/H172,"0")+IFERROR(Y173/H173,"0")+IFERROR(Y174/H174,"0")</f>
        <v>7</v>
      </c>
      <c r="Z175" s="376">
        <f>IFERROR(IF(Z170="",0,Z170),"0")+IFERROR(IF(Z171="",0,Z171),"0")+IFERROR(IF(Z172="",0,Z172),"0")+IFERROR(IF(Z173="",0,Z173),"0")+IFERROR(IF(Z174="",0,Z174),"0")</f>
        <v>3.5140000000000005E-2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19.600000000000001</v>
      </c>
      <c r="Y176" s="376">
        <f>IFERROR(SUM(Y170:Y174),"0")</f>
        <v>19.599999999999998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75</v>
      </c>
      <c r="Y179" s="375">
        <f>IFERROR(IF(X179="",0,CEILING((X179/$H179),1)*$H179),"")</f>
        <v>75</v>
      </c>
      <c r="Z179" s="36">
        <f>IFERROR(IF(Y179=0,"",ROUNDUP(Y179/H179,0)*0.00753),"")</f>
        <v>0.18825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81.95</v>
      </c>
      <c r="BN179" s="64">
        <f>IFERROR(Y179*I179/H179,"0")</f>
        <v>81.95</v>
      </c>
      <c r="BO179" s="64">
        <f>IFERROR(1/J179*(X179/H179),"0")</f>
        <v>0.16025641025641024</v>
      </c>
      <c r="BP179" s="64">
        <f>IFERROR(1/J179*(Y179/H179),"0")</f>
        <v>0.16025641025641024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25</v>
      </c>
      <c r="Y181" s="376">
        <f>IFERROR(Y178/H178,"0")+IFERROR(Y179/H179,"0")+IFERROR(Y180/H180,"0")</f>
        <v>25</v>
      </c>
      <c r="Z181" s="376">
        <f>IFERROR(IF(Z178="",0,Z178),"0")+IFERROR(IF(Z179="",0,Z179),"0")+IFERROR(IF(Z180="",0,Z180),"0")</f>
        <v>0.18825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75</v>
      </c>
      <c r="Y182" s="376">
        <f>IFERROR(SUM(Y178:Y180),"0")</f>
        <v>75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28.8</v>
      </c>
      <c r="Y225" s="375">
        <f t="shared" si="36"/>
        <v>28.799999999999997</v>
      </c>
      <c r="Z225" s="36">
        <f t="shared" si="41"/>
        <v>9.0359999999999996E-2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32.064000000000007</v>
      </c>
      <c r="BN225" s="64">
        <f t="shared" si="38"/>
        <v>32.064</v>
      </c>
      <c r="BO225" s="64">
        <f t="shared" si="39"/>
        <v>7.6923076923076927E-2</v>
      </c>
      <c r="BP225" s="64">
        <f t="shared" si="40"/>
        <v>7.6923076923076927E-2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28.8</v>
      </c>
      <c r="Y226" s="375">
        <f t="shared" si="36"/>
        <v>28.799999999999997</v>
      </c>
      <c r="Z226" s="36">
        <f t="shared" si="41"/>
        <v>9.0359999999999996E-2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32.064000000000007</v>
      </c>
      <c r="BN226" s="64">
        <f t="shared" si="38"/>
        <v>32.064</v>
      </c>
      <c r="BO226" s="64">
        <f t="shared" si="39"/>
        <v>7.6923076923076927E-2</v>
      </c>
      <c r="BP226" s="64">
        <f t="shared" si="40"/>
        <v>7.6923076923076927E-2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28.8</v>
      </c>
      <c r="Y228" s="375">
        <f t="shared" si="36"/>
        <v>28.799999999999997</v>
      </c>
      <c r="Z228" s="36">
        <f t="shared" si="41"/>
        <v>9.0359999999999996E-2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32.064000000000007</v>
      </c>
      <c r="BN228" s="64">
        <f t="shared" si="38"/>
        <v>32.064</v>
      </c>
      <c r="BO228" s="64">
        <f t="shared" si="39"/>
        <v>7.6923076923076927E-2</v>
      </c>
      <c r="BP228" s="64">
        <f t="shared" si="40"/>
        <v>7.6923076923076927E-2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36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36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0.27107999999999999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86.4</v>
      </c>
      <c r="Y231" s="376">
        <f>IFERROR(SUM(Y219:Y229),"0")</f>
        <v>86.399999999999991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60</v>
      </c>
      <c r="Y258" s="375">
        <f t="shared" si="47"/>
        <v>60</v>
      </c>
      <c r="Z258" s="36">
        <f>IFERROR(IF(Y258=0,"",ROUNDUP(Y258/H258,0)*0.00937),"")</f>
        <v>0.14055000000000001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63.6</v>
      </c>
      <c r="BN258" s="64">
        <f t="shared" si="49"/>
        <v>63.6</v>
      </c>
      <c r="BO258" s="64">
        <f t="shared" si="50"/>
        <v>0.125</v>
      </c>
      <c r="BP258" s="64">
        <f t="shared" si="51"/>
        <v>0.125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44.4</v>
      </c>
      <c r="Y259" s="375">
        <f t="shared" si="47"/>
        <v>44.400000000000006</v>
      </c>
      <c r="Z259" s="36">
        <f>IFERROR(IF(Y259=0,"",ROUNDUP(Y259/H259,0)*0.00937),"")</f>
        <v>0.11244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47.279999999999994</v>
      </c>
      <c r="BN259" s="64">
        <f t="shared" si="49"/>
        <v>47.28</v>
      </c>
      <c r="BO259" s="64">
        <f t="shared" si="50"/>
        <v>9.9999999999999978E-2</v>
      </c>
      <c r="BP259" s="64">
        <f t="shared" si="51"/>
        <v>0.10000000000000002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120</v>
      </c>
      <c r="Y261" s="375">
        <f t="shared" si="47"/>
        <v>120</v>
      </c>
      <c r="Z261" s="36">
        <f>IFERROR(IF(Y261=0,"",ROUNDUP(Y261/H261,0)*0.00937),"")</f>
        <v>0.28110000000000002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127.2</v>
      </c>
      <c r="BN261" s="64">
        <f t="shared" si="49"/>
        <v>127.2</v>
      </c>
      <c r="BO261" s="64">
        <f t="shared" si="50"/>
        <v>0.25</v>
      </c>
      <c r="BP261" s="64">
        <f t="shared" si="51"/>
        <v>0.25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57</v>
      </c>
      <c r="Y262" s="376">
        <f>IFERROR(Y254/H254,"0")+IFERROR(Y255/H255,"0")+IFERROR(Y256/H256,"0")+IFERROR(Y257/H257,"0")+IFERROR(Y258/H258,"0")+IFERROR(Y259/H259,"0")+IFERROR(Y260/H260,"0")+IFERROR(Y261/H261,"0")</f>
        <v>57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0.53408999999999995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224.4</v>
      </c>
      <c r="Y263" s="376">
        <f>IFERROR(SUM(Y254:Y261),"0")</f>
        <v>224.4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100.8</v>
      </c>
      <c r="Y288" s="375">
        <f>IFERROR(IF(X288="",0,CEILING((X288/$H288),1)*$H288),"")</f>
        <v>100.8</v>
      </c>
      <c r="Z288" s="36">
        <f>IFERROR(IF(Y288=0,"",ROUNDUP(Y288/H288,0)*0.00937),"")</f>
        <v>0.28110000000000002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108.53999999999999</v>
      </c>
      <c r="BN288" s="64">
        <f>IFERROR(Y288*I288/H288,"0")</f>
        <v>108.53999999999999</v>
      </c>
      <c r="BO288" s="64">
        <f>IFERROR(1/J288*(X288/H288),"0")</f>
        <v>0.25</v>
      </c>
      <c r="BP288" s="64">
        <f>IFERROR(1/J288*(Y288/H288),"0")</f>
        <v>0.25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129.6</v>
      </c>
      <c r="Y289" s="375">
        <f>IFERROR(IF(X289="",0,CEILING((X289/$H289),1)*$H289),"")</f>
        <v>129.6</v>
      </c>
      <c r="Z289" s="36">
        <f>IFERROR(IF(Y289=0,"",ROUNDUP(Y289/H289,0)*0.00753),"")</f>
        <v>0.40662000000000004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144.28800000000001</v>
      </c>
      <c r="BN289" s="64">
        <f>IFERROR(Y289*I289/H289,"0")</f>
        <v>144.28800000000001</v>
      </c>
      <c r="BO289" s="64">
        <f>IFERROR(1/J289*(X289/H289),"0")</f>
        <v>0.34615384615384615</v>
      </c>
      <c r="BP289" s="64">
        <f>IFERROR(1/J289*(Y289/H289),"0")</f>
        <v>0.34615384615384615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600</v>
      </c>
      <c r="Y290" s="375">
        <f>IFERROR(IF(X290="",0,CEILING((X290/$H290),1)*$H290),"")</f>
        <v>600</v>
      </c>
      <c r="Z290" s="36">
        <f>IFERROR(IF(Y290=0,"",ROUNDUP(Y290/H290,0)*0.00753),"")</f>
        <v>1.8825000000000001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650</v>
      </c>
      <c r="BN290" s="64">
        <f>IFERROR(Y290*I290/H290,"0")</f>
        <v>650</v>
      </c>
      <c r="BO290" s="64">
        <f>IFERROR(1/J290*(X290/H290),"0")</f>
        <v>1.6025641025641024</v>
      </c>
      <c r="BP290" s="64">
        <f>IFERROR(1/J290*(Y290/H290),"0")</f>
        <v>1.6025641025641024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50.4</v>
      </c>
      <c r="Y291" s="375">
        <f>IFERROR(IF(X291="",0,CEILING((X291/$H291),1)*$H291),"")</f>
        <v>50.4</v>
      </c>
      <c r="Z291" s="36">
        <f>IFERROR(IF(Y291=0,"",ROUNDUP(Y291/H291,0)*0.00937),"")</f>
        <v>0.14055000000000001</v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53.550000000000004</v>
      </c>
      <c r="BN291" s="64">
        <f>IFERROR(Y291*I291/H291,"0")</f>
        <v>53.550000000000004</v>
      </c>
      <c r="BO291" s="64">
        <f>IFERROR(1/J291*(X291/H291),"0")</f>
        <v>0.125</v>
      </c>
      <c r="BP291" s="64">
        <f>IFERROR(1/J291*(Y291/H291),"0")</f>
        <v>0.125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349</v>
      </c>
      <c r="Y292" s="376">
        <f>IFERROR(Y287/H287,"0")+IFERROR(Y288/H288,"0")+IFERROR(Y289/H289,"0")+IFERROR(Y290/H290,"0")+IFERROR(Y291/H291,"0")</f>
        <v>349</v>
      </c>
      <c r="Z292" s="376">
        <f>IFERROR(IF(Z287="",0,Z287),"0")+IFERROR(IF(Z288="",0,Z288),"0")+IFERROR(IF(Z289="",0,Z289),"0")+IFERROR(IF(Z290="",0,Z290),"0")+IFERROR(IF(Z291="",0,Z291),"0")</f>
        <v>2.7107700000000001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880.8</v>
      </c>
      <c r="Y293" s="376">
        <f>IFERROR(SUM(Y287:Y291),"0")</f>
        <v>880.8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20.399999999999999</v>
      </c>
      <c r="Y345" s="375">
        <f>IFERROR(IF(X345="",0,CEILING((X345/$H345),1)*$H345),"")</f>
        <v>20.399999999999999</v>
      </c>
      <c r="Z345" s="36">
        <f>IFERROR(IF(Y345=0,"",ROUNDUP(Y345/H345,0)*0.00753),"")</f>
        <v>6.0240000000000002E-2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23.8</v>
      </c>
      <c r="BN345" s="64">
        <f>IFERROR(Y345*I345/H345,"0")</f>
        <v>23.8</v>
      </c>
      <c r="BO345" s="64">
        <f>IFERROR(1/J345*(X345/H345),"0")</f>
        <v>5.128205128205128E-2</v>
      </c>
      <c r="BP345" s="64">
        <f>IFERROR(1/J345*(Y345/H345),"0")</f>
        <v>5.128205128205128E-2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8</v>
      </c>
      <c r="Y347" s="376">
        <f>IFERROR(Y343/H343,"0")+IFERROR(Y344/H344,"0")+IFERROR(Y345/H345,"0")+IFERROR(Y346/H346,"0")</f>
        <v>8</v>
      </c>
      <c r="Z347" s="376">
        <f>IFERROR(IF(Z343="",0,Z343),"0")+IFERROR(IF(Z344="",0,Z344),"0")+IFERROR(IF(Z345="",0,Z345),"0")+IFERROR(IF(Z346="",0,Z346),"0")</f>
        <v>6.0240000000000002E-2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20.399999999999999</v>
      </c>
      <c r="Y348" s="376">
        <f>IFERROR(SUM(Y343:Y346),"0")</f>
        <v>20.399999999999999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25.2</v>
      </c>
      <c r="Y357" s="375">
        <f>IFERROR(IF(X357="",0,CEILING((X357/$H357),1)*$H357),"")</f>
        <v>25.2</v>
      </c>
      <c r="Z357" s="36">
        <f>IFERROR(IF(Y357=0,"",ROUNDUP(Y357/H357,0)*0.00753),"")</f>
        <v>0.10542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28.672000000000001</v>
      </c>
      <c r="BN357" s="64">
        <f>IFERROR(Y357*I357/H357,"0")</f>
        <v>28.672000000000001</v>
      </c>
      <c r="BO357" s="64">
        <f>IFERROR(1/J357*(X357/H357),"0")</f>
        <v>8.9743589743589744E-2</v>
      </c>
      <c r="BP357" s="64">
        <f>IFERROR(1/J357*(Y357/H357),"0")</f>
        <v>8.9743589743589744E-2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14</v>
      </c>
      <c r="Y358" s="376">
        <f>IFERROR(Y357/H357,"0")</f>
        <v>14</v>
      </c>
      <c r="Z358" s="376">
        <f>IFERROR(IF(Z357="",0,Z357),"0")</f>
        <v>0.10542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25.2</v>
      </c>
      <c r="Y359" s="376">
        <f>IFERROR(SUM(Y357:Y357),"0")</f>
        <v>25.2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126</v>
      </c>
      <c r="Y362" s="375">
        <f>IFERROR(IF(X362="",0,CEILING((X362/$H362),1)*$H362),"")</f>
        <v>126</v>
      </c>
      <c r="Z362" s="36">
        <f>IFERROR(IF(Y362=0,"",ROUNDUP(Y362/H362,0)*0.00753),"")</f>
        <v>0.45180000000000003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142.31999999999996</v>
      </c>
      <c r="BN362" s="64">
        <f>IFERROR(Y362*I362/H362,"0")</f>
        <v>142.31999999999996</v>
      </c>
      <c r="BO362" s="64">
        <f>IFERROR(1/J362*(X362/H362),"0")</f>
        <v>0.38461538461538458</v>
      </c>
      <c r="BP362" s="64">
        <f>IFERROR(1/J362*(Y362/H362),"0")</f>
        <v>0.38461538461538458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126</v>
      </c>
      <c r="Y363" s="375">
        <f>IFERROR(IF(X363="",0,CEILING((X363/$H363),1)*$H363),"")</f>
        <v>126</v>
      </c>
      <c r="Z363" s="36">
        <f>IFERROR(IF(Y363=0,"",ROUNDUP(Y363/H363,0)*0.00753),"")</f>
        <v>0.45180000000000003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141.59999999999997</v>
      </c>
      <c r="BN363" s="64">
        <f>IFERROR(Y363*I363/H363,"0")</f>
        <v>141.59999999999997</v>
      </c>
      <c r="BO363" s="64">
        <f>IFERROR(1/J363*(X363/H363),"0")</f>
        <v>0.38461538461538458</v>
      </c>
      <c r="BP363" s="64">
        <f>IFERROR(1/J363*(Y363/H363),"0")</f>
        <v>0.38461538461538458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120</v>
      </c>
      <c r="Y364" s="376">
        <f>IFERROR(Y361/H361,"0")+IFERROR(Y362/H362,"0")+IFERROR(Y363/H363,"0")</f>
        <v>120</v>
      </c>
      <c r="Z364" s="376">
        <f>IFERROR(IF(Z361="",0,Z361),"0")+IFERROR(IF(Z362="",0,Z362),"0")+IFERROR(IF(Z363="",0,Z363),"0")</f>
        <v>0.90360000000000007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252</v>
      </c>
      <c r="Y365" s="376">
        <f>IFERROR(SUM(Y361:Y363),"0")</f>
        <v>252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200</v>
      </c>
      <c r="Y377" s="375">
        <f t="shared" si="62"/>
        <v>200</v>
      </c>
      <c r="Z377" s="36">
        <f>IFERROR(IF(Y377=0,"",ROUNDUP(Y377/H377,0)*0.00937),"")</f>
        <v>0.37480000000000002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208.4</v>
      </c>
      <c r="BN377" s="64">
        <f t="shared" si="64"/>
        <v>208.4</v>
      </c>
      <c r="BO377" s="64">
        <f t="shared" si="65"/>
        <v>0.33333333333333331</v>
      </c>
      <c r="BP377" s="64">
        <f t="shared" si="66"/>
        <v>0.33333333333333331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40</v>
      </c>
      <c r="Y378" s="376">
        <f>IFERROR(Y369/H369,"0")+IFERROR(Y370/H370,"0")+IFERROR(Y371/H371,"0")+IFERROR(Y372/H372,"0")+IFERROR(Y373/H373,"0")+IFERROR(Y374/H374,"0")+IFERROR(Y375/H375,"0")+IFERROR(Y376/H376,"0")+IFERROR(Y377/H377,"0")</f>
        <v>40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0.37480000000000002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200</v>
      </c>
      <c r="Y379" s="376">
        <f>IFERROR(SUM(Y369:Y377),"0")</f>
        <v>200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32</v>
      </c>
      <c r="Y382" s="375">
        <f>IFERROR(IF(X382="",0,CEILING((X382/$H382),1)*$H382),"")</f>
        <v>32</v>
      </c>
      <c r="Z382" s="36">
        <f>IFERROR(IF(Y382=0,"",ROUNDUP(Y382/H382,0)*0.00937),"")</f>
        <v>7.4959999999999999E-2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33.92</v>
      </c>
      <c r="BN382" s="64">
        <f>IFERROR(Y382*I382/H382,"0")</f>
        <v>33.92</v>
      </c>
      <c r="BO382" s="64">
        <f>IFERROR(1/J382*(X382/H382),"0")</f>
        <v>6.6666666666666666E-2</v>
      </c>
      <c r="BP382" s="64">
        <f>IFERROR(1/J382*(Y382/H382),"0")</f>
        <v>6.6666666666666666E-2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8</v>
      </c>
      <c r="Y383" s="376">
        <f>IFERROR(Y381/H381,"0")+IFERROR(Y382/H382,"0")</f>
        <v>8</v>
      </c>
      <c r="Z383" s="376">
        <f>IFERROR(IF(Z381="",0,Z381),"0")+IFERROR(IF(Z382="",0,Z382),"0")</f>
        <v>7.4959999999999999E-2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32</v>
      </c>
      <c r="Y384" s="376">
        <f>IFERROR(SUM(Y381:Y382),"0")</f>
        <v>32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600</v>
      </c>
      <c r="Y393" s="375">
        <f>IFERROR(IF(X393="",0,CEILING((X393/$H393),1)*$H393),"")</f>
        <v>600.6</v>
      </c>
      <c r="Z393" s="36">
        <f>IFERROR(IF(Y393=0,"",ROUNDUP(Y393/H393,0)*0.02175),"")</f>
        <v>1.67475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643.38461538461547</v>
      </c>
      <c r="BN393" s="64">
        <f>IFERROR(Y393*I393/H393,"0")</f>
        <v>644.02800000000002</v>
      </c>
      <c r="BO393" s="64">
        <f>IFERROR(1/J393*(X393/H393),"0")</f>
        <v>1.3736263736263734</v>
      </c>
      <c r="BP393" s="64">
        <f>IFERROR(1/J393*(Y393/H393),"0")</f>
        <v>1.375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76.92307692307692</v>
      </c>
      <c r="Y394" s="376">
        <f>IFERROR(Y392/H392,"0")+IFERROR(Y393/H393,"0")</f>
        <v>77</v>
      </c>
      <c r="Z394" s="376">
        <f>IFERROR(IF(Z392="",0,Z392),"0")+IFERROR(IF(Z393="",0,Z393),"0")</f>
        <v>1.67475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600</v>
      </c>
      <c r="Y395" s="376">
        <f>IFERROR(SUM(Y392:Y393),"0")</f>
        <v>600.6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120</v>
      </c>
      <c r="Y413" s="375">
        <f>IFERROR(IF(X413="",0,CEILING((X413/$H413),1)*$H413),"")</f>
        <v>120</v>
      </c>
      <c r="Z413" s="36">
        <f>IFERROR(IF(Y413=0,"",ROUNDUP(Y413/H413,0)*0.00753),"")</f>
        <v>0.3765</v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134.20000000000002</v>
      </c>
      <c r="BN413" s="64">
        <f>IFERROR(Y413*I413/H413,"0")</f>
        <v>134.20000000000002</v>
      </c>
      <c r="BO413" s="64">
        <f>IFERROR(1/J413*(X413/H413),"0")</f>
        <v>0.32051282051282048</v>
      </c>
      <c r="BP413" s="64">
        <f>IFERROR(1/J413*(Y413/H413),"0")</f>
        <v>0.32051282051282048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50</v>
      </c>
      <c r="Y415" s="376">
        <f>IFERROR(Y410/H410,"0")+IFERROR(Y411/H411,"0")+IFERROR(Y412/H412,"0")+IFERROR(Y413/H413,"0")+IFERROR(Y414/H414,"0")</f>
        <v>50</v>
      </c>
      <c r="Z415" s="376">
        <f>IFERROR(IF(Z410="",0,Z410),"0")+IFERROR(IF(Z411="",0,Z411),"0")+IFERROR(IF(Z412="",0,Z412),"0")+IFERROR(IF(Z413="",0,Z413),"0")+IFERROR(IF(Z414="",0,Z414),"0")</f>
        <v>0.3765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120</v>
      </c>
      <c r="Y416" s="376">
        <f>IFERROR(SUM(Y410:Y414),"0")</f>
        <v>120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45.9</v>
      </c>
      <c r="Y424" s="375">
        <f>IFERROR(IF(X424="",0,CEILING((X424/$H424),1)*$H424),"")</f>
        <v>45.900000000000006</v>
      </c>
      <c r="Z424" s="36">
        <f>IFERROR(IF(Y424=0,"",ROUNDUP(Y424/H424,0)*0.00753),"")</f>
        <v>0.12801000000000001</v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49.29999999999999</v>
      </c>
      <c r="BN424" s="64">
        <f>IFERROR(Y424*I424/H424,"0")</f>
        <v>49.300000000000004</v>
      </c>
      <c r="BO424" s="64">
        <f>IFERROR(1/J424*(X424/H424),"0")</f>
        <v>0.10897435897435898</v>
      </c>
      <c r="BP424" s="64">
        <f>IFERROR(1/J424*(Y424/H424),"0")</f>
        <v>0.10897435897435898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17</v>
      </c>
      <c r="Y425" s="376">
        <f>IFERROR(Y424/H424,"0")</f>
        <v>17</v>
      </c>
      <c r="Z425" s="376">
        <f>IFERROR(IF(Z424="",0,Z424),"0")</f>
        <v>0.12801000000000001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45.9</v>
      </c>
      <c r="Y426" s="376">
        <f>IFERROR(SUM(Y424:Y424),"0")</f>
        <v>45.900000000000006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42</v>
      </c>
      <c r="Y435" s="375">
        <f t="shared" si="67"/>
        <v>42</v>
      </c>
      <c r="Z435" s="36">
        <f t="shared" si="72"/>
        <v>0.1004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44.599999999999994</v>
      </c>
      <c r="BN435" s="64">
        <f t="shared" si="69"/>
        <v>44.599999999999994</v>
      </c>
      <c r="BO435" s="64">
        <f t="shared" si="70"/>
        <v>8.5470085470085472E-2</v>
      </c>
      <c r="BP435" s="64">
        <f t="shared" si="71"/>
        <v>8.5470085470085472E-2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21</v>
      </c>
      <c r="Y439" s="375">
        <f t="shared" si="67"/>
        <v>21</v>
      </c>
      <c r="Z439" s="36">
        <f t="shared" si="72"/>
        <v>5.0200000000000002E-2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22.299999999999997</v>
      </c>
      <c r="BN439" s="64">
        <f t="shared" si="69"/>
        <v>22.299999999999997</v>
      </c>
      <c r="BO439" s="64">
        <f t="shared" si="70"/>
        <v>4.2735042735042736E-2</v>
      </c>
      <c r="BP439" s="64">
        <f t="shared" si="71"/>
        <v>4.2735042735042736E-2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21</v>
      </c>
      <c r="Y443" s="375">
        <f t="shared" si="67"/>
        <v>21</v>
      </c>
      <c r="Z443" s="36">
        <f t="shared" si="72"/>
        <v>5.0200000000000002E-2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22.299999999999997</v>
      </c>
      <c r="BN443" s="64">
        <f t="shared" si="69"/>
        <v>22.299999999999997</v>
      </c>
      <c r="BO443" s="64">
        <f t="shared" si="70"/>
        <v>4.2735042735042736E-2</v>
      </c>
      <c r="BP443" s="64">
        <f t="shared" si="71"/>
        <v>4.2735042735042736E-2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21</v>
      </c>
      <c r="Y445" s="375">
        <f t="shared" si="67"/>
        <v>21</v>
      </c>
      <c r="Z445" s="36">
        <f t="shared" si="72"/>
        <v>5.0200000000000002E-2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22.299999999999997</v>
      </c>
      <c r="BN445" s="64">
        <f t="shared" si="69"/>
        <v>22.299999999999997</v>
      </c>
      <c r="BO445" s="64">
        <f t="shared" si="70"/>
        <v>4.2735042735042736E-2</v>
      </c>
      <c r="BP445" s="64">
        <f t="shared" si="71"/>
        <v>4.2735042735042736E-2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0.251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105</v>
      </c>
      <c r="Y450" s="376">
        <f>IFERROR(SUM(Y428:Y448),"0")</f>
        <v>105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40.799999999999997</v>
      </c>
      <c r="Y452" s="375">
        <f>IFERROR(IF(X452="",0,CEILING((X452/$H452),1)*$H452),"")</f>
        <v>40.799999999999997</v>
      </c>
      <c r="Z452" s="36">
        <f>IFERROR(IF(Y452=0,"",ROUNDUP(Y452/H452,0)*0.00937),"")</f>
        <v>0.15928999999999999</v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44.981999999999999</v>
      </c>
      <c r="BN452" s="64">
        <f>IFERROR(Y452*I452/H452,"0")</f>
        <v>44.981999999999999</v>
      </c>
      <c r="BO452" s="64">
        <f>IFERROR(1/J452*(X452/H452),"0")</f>
        <v>0.14166666666666666</v>
      </c>
      <c r="BP452" s="64">
        <f>IFERROR(1/J452*(Y452/H452),"0")</f>
        <v>0.14166666666666666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19.8</v>
      </c>
      <c r="Y453" s="375">
        <f>IFERROR(IF(X453="",0,CEILING((X453/$H453),1)*$H453),"")</f>
        <v>19.8</v>
      </c>
      <c r="Z453" s="36">
        <f>IFERROR(IF(Y453=0,"",ROUNDUP(Y453/H453,0)*0.00753),"")</f>
        <v>7.5300000000000006E-2</v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22.580000000000002</v>
      </c>
      <c r="BN453" s="64">
        <f>IFERROR(Y453*I453/H453,"0")</f>
        <v>22.580000000000002</v>
      </c>
      <c r="BO453" s="64">
        <f>IFERROR(1/J453*(X453/H453),"0")</f>
        <v>6.4102564102564097E-2</v>
      </c>
      <c r="BP453" s="64">
        <f>IFERROR(1/J453*(Y453/H453),"0")</f>
        <v>6.4102564102564097E-2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27</v>
      </c>
      <c r="Y454" s="376">
        <f>IFERROR(Y452/H452,"0")+IFERROR(Y453/H453,"0")</f>
        <v>27</v>
      </c>
      <c r="Z454" s="376">
        <f>IFERROR(IF(Z452="",0,Z452),"0")+IFERROR(IF(Z453="",0,Z453),"0")</f>
        <v>0.23458999999999999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60.599999999999994</v>
      </c>
      <c r="Y455" s="376">
        <f>IFERROR(SUM(Y452:Y453),"0")</f>
        <v>60.599999999999994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240</v>
      </c>
      <c r="Y500" s="375">
        <f t="shared" si="78"/>
        <v>240</v>
      </c>
      <c r="Z500" s="36">
        <f>IFERROR(IF(Y500=0,"",ROUNDUP(Y500/H500,0)*0.00753),"")</f>
        <v>0.753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260</v>
      </c>
      <c r="BN500" s="64">
        <f t="shared" si="81"/>
        <v>260</v>
      </c>
      <c r="BO500" s="64">
        <f t="shared" si="82"/>
        <v>0.64102564102564097</v>
      </c>
      <c r="BP500" s="64">
        <f t="shared" si="83"/>
        <v>0.64102564102564097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100</v>
      </c>
      <c r="Y502" s="376">
        <f>IFERROR(Y493/H493,"0")+IFERROR(Y494/H494,"0")+IFERROR(Y495/H495,"0")+IFERROR(Y496/H496,"0")+IFERROR(Y497/H497,"0")+IFERROR(Y498/H498,"0")+IFERROR(Y499/H499,"0")+IFERROR(Y500/H500,"0")+IFERROR(Y501/H501,"0")</f>
        <v>100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0.753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240</v>
      </c>
      <c r="Y503" s="376">
        <f>IFERROR(SUM(Y493:Y501),"0")</f>
        <v>240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3354.8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3355.4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3638.8486153846156</v>
      </c>
      <c r="Y587" s="376">
        <f>IFERROR(SUM(BN22:BN583),"0")</f>
        <v>3639.4920000000006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9</v>
      </c>
      <c r="Y588" s="38">
        <f>ROUNDUP(SUM(BP22:BP583),0)</f>
        <v>9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3863.8486153846156</v>
      </c>
      <c r="Y589" s="376">
        <f>GrossWeightTotalR+PalletQtyTotalR*25</f>
        <v>3864.4920000000006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1129.9230769230769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1130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9.8140499999999999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88.2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211.8</v>
      </c>
      <c r="E596" s="46">
        <f>IFERROR(Y103*1,"0")+IFERROR(Y104*1,"0")+IFERROR(Y105*1,"0")+IFERROR(Y106*1,"0")+IFERROR(Y110*1,"0")+IFERROR(Y111*1,"0")+IFERROR(Y112*1,"0")+IFERROR(Y113*1,"0")+IFERROR(Y114*1,"0")</f>
        <v>67.5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94.6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86.399999999999991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224.4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880.8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20.399999999999999</v>
      </c>
      <c r="V596" s="46">
        <f>IFERROR(Y357*1,"0")+IFERROR(Y361*1,"0")+IFERROR(Y362*1,"0")+IFERROR(Y363*1,"0")</f>
        <v>277.2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832.6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120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211.5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240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